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A\2020\GREBNER\Klikatá_ nová CÚ\"/>
    </mc:Choice>
  </mc:AlternateContent>
  <bookViews>
    <workbookView xWindow="0" yWindow="0" windowWidth="0" windowHeight="0"/>
  </bookViews>
  <sheets>
    <sheet name="Rekapitulace stavby" sheetId="1" r:id="rId1"/>
    <sheet name="00 - Klikatá SÚ,č.13279,P..." sheetId="2" r:id="rId2"/>
    <sheet name="01 - Dopravní opatření" sheetId="3" r:id="rId3"/>
    <sheet name="02 - Ostatní náklady" sheetId="4" r:id="rId4"/>
    <sheet name="Seznam figur" sheetId="5" r:id="rId5"/>
    <sheet name="Pokyny pro vyplnění" sheetId="6" r:id="rId6"/>
  </sheets>
  <definedNames>
    <definedName name="_xlnm.Print_Area" localSheetId="0">'Rekapitulace stavby'!$D$4:$AO$36,'Rekapitulace stavby'!$C$42:$AQ$58</definedName>
    <definedName name="_xlnm.Print_Titles" localSheetId="0">'Rekapitulace stavby'!$52:$52</definedName>
    <definedName name="_xlnm._FilterDatabase" localSheetId="1" hidden="1">'00 - Klikatá SÚ,č.13279,P...'!$C$86:$K$264</definedName>
    <definedName name="_xlnm.Print_Area" localSheetId="1">'00 - Klikatá SÚ,č.13279,P...'!$C$4:$J$39,'00 - Klikatá SÚ,č.13279,P...'!$C$45:$J$68,'00 - Klikatá SÚ,č.13279,P...'!$C$74:$K$264</definedName>
    <definedName name="_xlnm.Print_Titles" localSheetId="1">'00 - Klikatá SÚ,č.13279,P...'!$86:$86</definedName>
    <definedName name="_xlnm._FilterDatabase" localSheetId="2" hidden="1">'01 - Dopravní opatření'!$C$82:$K$115</definedName>
    <definedName name="_xlnm.Print_Area" localSheetId="2">'01 - Dopravní opatření'!$C$4:$J$39,'01 - Dopravní opatření'!$C$45:$J$64,'01 - Dopravní opatření'!$C$70:$K$115</definedName>
    <definedName name="_xlnm.Print_Titles" localSheetId="2">'01 - Dopravní opatření'!$82:$82</definedName>
    <definedName name="_xlnm._FilterDatabase" localSheetId="3" hidden="1">'02 - Ostatní náklady'!$C$84:$K$102</definedName>
    <definedName name="_xlnm.Print_Area" localSheetId="3">'02 - Ostatní náklady'!$C$4:$J$39,'02 - Ostatní náklady'!$C$45:$J$66,'02 - Ostatní náklady'!$C$72:$K$102</definedName>
    <definedName name="_xlnm.Print_Titles" localSheetId="3">'02 - Ostatní náklady'!$84:$84</definedName>
    <definedName name="_xlnm.Print_Area" localSheetId="4">'Seznam figur'!$C$4:$G$24</definedName>
    <definedName name="_xlnm.Print_Titles" localSheetId="4">'Seznam figur'!$9:$9</definedName>
    <definedName name="_xlnm.Print_Area" localSheetId="5">'Pokyny pro vyplnění'!$B$2:$K$71,'Pokyny pro vyplnění'!$B$74:$K$118,'Pokyny pro vyplnění'!$B$121:$K$190,'Pokyny pro vyplnění'!$B$198:$K$218</definedName>
  </definedNames>
  <calcPr/>
</workbook>
</file>

<file path=xl/calcChain.xml><?xml version="1.0" encoding="utf-8"?>
<calcChain xmlns="http://schemas.openxmlformats.org/spreadsheetml/2006/main">
  <c i="5" l="1" r="D7"/>
  <c i="4" r="J37"/>
  <c r="J36"/>
  <c i="1" r="AY57"/>
  <c i="4" r="J35"/>
  <c i="1" r="AX57"/>
  <c i="4" r="BI102"/>
  <c r="BH102"/>
  <c r="BG102"/>
  <c r="BF102"/>
  <c r="T102"/>
  <c r="T101"/>
  <c r="R102"/>
  <c r="R101"/>
  <c r="P102"/>
  <c r="P101"/>
  <c r="BI100"/>
  <c r="BH100"/>
  <c r="BG100"/>
  <c r="BF100"/>
  <c r="T100"/>
  <c r="T99"/>
  <c r="R100"/>
  <c r="R99"/>
  <c r="P100"/>
  <c r="P99"/>
  <c r="BI98"/>
  <c r="BH98"/>
  <c r="BG98"/>
  <c r="BF98"/>
  <c r="T98"/>
  <c r="T97"/>
  <c r="R98"/>
  <c r="R97"/>
  <c r="P98"/>
  <c r="P97"/>
  <c r="BI96"/>
  <c r="BH96"/>
  <c r="BG96"/>
  <c r="BF96"/>
  <c r="T96"/>
  <c r="R96"/>
  <c r="P96"/>
  <c r="BI95"/>
  <c r="BH95"/>
  <c r="BG95"/>
  <c r="BF95"/>
  <c r="T95"/>
  <c r="R95"/>
  <c r="P95"/>
  <c r="BI93"/>
  <c r="BH93"/>
  <c r="BG93"/>
  <c r="BF93"/>
  <c r="T93"/>
  <c r="R93"/>
  <c r="P93"/>
  <c r="BI91"/>
  <c r="BH91"/>
  <c r="BG91"/>
  <c r="BF91"/>
  <c r="T91"/>
  <c r="R91"/>
  <c r="P91"/>
  <c r="BI90"/>
  <c r="BH90"/>
  <c r="BG90"/>
  <c r="BF90"/>
  <c r="T90"/>
  <c r="R90"/>
  <c r="P90"/>
  <c r="BI89"/>
  <c r="BH89"/>
  <c r="BG89"/>
  <c r="BF89"/>
  <c r="T89"/>
  <c r="R89"/>
  <c r="P89"/>
  <c r="BI88"/>
  <c r="BH88"/>
  <c r="BG88"/>
  <c r="BF88"/>
  <c r="T88"/>
  <c r="R88"/>
  <c r="P88"/>
  <c r="F81"/>
  <c r="F79"/>
  <c r="E77"/>
  <c r="F54"/>
  <c r="F52"/>
  <c r="E50"/>
  <c r="J24"/>
  <c r="E24"/>
  <c r="J82"/>
  <c r="J23"/>
  <c r="J21"/>
  <c r="E21"/>
  <c r="J81"/>
  <c r="J20"/>
  <c r="J18"/>
  <c r="E18"/>
  <c r="F82"/>
  <c r="J17"/>
  <c r="J12"/>
  <c r="J79"/>
  <c r="E7"/>
  <c r="E75"/>
  <c i="3" r="J37"/>
  <c r="J36"/>
  <c i="1" r="AY56"/>
  <c i="3" r="J35"/>
  <c i="1" r="AX56"/>
  <c i="3" r="BI113"/>
  <c r="BH113"/>
  <c r="BG113"/>
  <c r="BF113"/>
  <c r="T113"/>
  <c r="T112"/>
  <c r="T111"/>
  <c r="R113"/>
  <c r="R112"/>
  <c r="R111"/>
  <c r="P113"/>
  <c r="P112"/>
  <c r="P111"/>
  <c r="BI108"/>
  <c r="BH108"/>
  <c r="BG108"/>
  <c r="BF108"/>
  <c r="T108"/>
  <c r="R108"/>
  <c r="P108"/>
  <c r="BI105"/>
  <c r="BH105"/>
  <c r="BG105"/>
  <c r="BF105"/>
  <c r="T105"/>
  <c r="R105"/>
  <c r="P105"/>
  <c r="BI102"/>
  <c r="BH102"/>
  <c r="BG102"/>
  <c r="BF102"/>
  <c r="T102"/>
  <c r="R102"/>
  <c r="P102"/>
  <c r="BI99"/>
  <c r="BH99"/>
  <c r="BG99"/>
  <c r="BF99"/>
  <c r="T99"/>
  <c r="R99"/>
  <c r="P99"/>
  <c r="BI96"/>
  <c r="BH96"/>
  <c r="BG96"/>
  <c r="BF96"/>
  <c r="T96"/>
  <c r="R96"/>
  <c r="P96"/>
  <c r="BI92"/>
  <c r="BH92"/>
  <c r="BG92"/>
  <c r="BF92"/>
  <c r="T92"/>
  <c r="R92"/>
  <c r="P92"/>
  <c r="BI89"/>
  <c r="BH89"/>
  <c r="BG89"/>
  <c r="BF89"/>
  <c r="T89"/>
  <c r="R89"/>
  <c r="P89"/>
  <c r="BI86"/>
  <c r="BH86"/>
  <c r="BG86"/>
  <c r="BF86"/>
  <c r="T86"/>
  <c r="R86"/>
  <c r="P86"/>
  <c r="F77"/>
  <c r="E75"/>
  <c r="F52"/>
  <c r="E50"/>
  <c r="J24"/>
  <c r="E24"/>
  <c r="J80"/>
  <c r="J23"/>
  <c r="J21"/>
  <c r="E21"/>
  <c r="J54"/>
  <c r="J20"/>
  <c r="J18"/>
  <c r="E18"/>
  <c r="F55"/>
  <c r="J17"/>
  <c r="J15"/>
  <c r="E15"/>
  <c r="F79"/>
  <c r="J14"/>
  <c r="J12"/>
  <c r="J52"/>
  <c r="E7"/>
  <c r="E48"/>
  <c i="2" r="J37"/>
  <c r="J36"/>
  <c i="1" r="AY55"/>
  <c i="2" r="J35"/>
  <c i="1" r="AX55"/>
  <c i="2" r="BI263"/>
  <c r="BH263"/>
  <c r="BG263"/>
  <c r="BF263"/>
  <c r="T263"/>
  <c r="R263"/>
  <c r="P263"/>
  <c r="BI260"/>
  <c r="BH260"/>
  <c r="BG260"/>
  <c r="BF260"/>
  <c r="T260"/>
  <c r="R260"/>
  <c r="P260"/>
  <c r="BI258"/>
  <c r="BH258"/>
  <c r="BG258"/>
  <c r="BF258"/>
  <c r="T258"/>
  <c r="R258"/>
  <c r="P258"/>
  <c r="BI253"/>
  <c r="BH253"/>
  <c r="BG253"/>
  <c r="BF253"/>
  <c r="T253"/>
  <c r="R253"/>
  <c r="P253"/>
  <c r="BI246"/>
  <c r="BH246"/>
  <c r="BG246"/>
  <c r="BF246"/>
  <c r="T246"/>
  <c r="R246"/>
  <c r="P246"/>
  <c r="BI243"/>
  <c r="BH243"/>
  <c r="BG243"/>
  <c r="BF243"/>
  <c r="T243"/>
  <c r="R243"/>
  <c r="P243"/>
  <c r="BI240"/>
  <c r="BH240"/>
  <c r="BG240"/>
  <c r="BF240"/>
  <c r="T240"/>
  <c r="R240"/>
  <c r="P240"/>
  <c r="BI237"/>
  <c r="BH237"/>
  <c r="BG237"/>
  <c r="BF237"/>
  <c r="T237"/>
  <c r="T236"/>
  <c r="R237"/>
  <c r="R236"/>
  <c r="P237"/>
  <c r="P236"/>
  <c r="BI233"/>
  <c r="BH233"/>
  <c r="BG233"/>
  <c r="BF233"/>
  <c r="T233"/>
  <c r="R233"/>
  <c r="P233"/>
  <c r="BI230"/>
  <c r="BH230"/>
  <c r="BG230"/>
  <c r="BF230"/>
  <c r="T230"/>
  <c r="R230"/>
  <c r="P230"/>
  <c r="BI227"/>
  <c r="BH227"/>
  <c r="BG227"/>
  <c r="BF227"/>
  <c r="T227"/>
  <c r="R227"/>
  <c r="P227"/>
  <c r="BI224"/>
  <c r="BH224"/>
  <c r="BG224"/>
  <c r="BF224"/>
  <c r="T224"/>
  <c r="R224"/>
  <c r="P224"/>
  <c r="BI221"/>
  <c r="BH221"/>
  <c r="BG221"/>
  <c r="BF221"/>
  <c r="T221"/>
  <c r="R221"/>
  <c r="P221"/>
  <c r="BI218"/>
  <c r="BH218"/>
  <c r="BG218"/>
  <c r="BF218"/>
  <c r="T218"/>
  <c r="R218"/>
  <c r="P218"/>
  <c r="BI215"/>
  <c r="BH215"/>
  <c r="BG215"/>
  <c r="BF215"/>
  <c r="T215"/>
  <c r="R215"/>
  <c r="P215"/>
  <c r="BI212"/>
  <c r="BH212"/>
  <c r="BG212"/>
  <c r="BF212"/>
  <c r="T212"/>
  <c r="R212"/>
  <c r="P212"/>
  <c r="BI210"/>
  <c r="BH210"/>
  <c r="BG210"/>
  <c r="BF210"/>
  <c r="T210"/>
  <c r="R210"/>
  <c r="P210"/>
  <c r="BI208"/>
  <c r="BH208"/>
  <c r="BG208"/>
  <c r="BF208"/>
  <c r="T208"/>
  <c r="R208"/>
  <c r="P208"/>
  <c r="BI205"/>
  <c r="BH205"/>
  <c r="BG205"/>
  <c r="BF205"/>
  <c r="T205"/>
  <c r="R205"/>
  <c r="P205"/>
  <c r="BI203"/>
  <c r="BH203"/>
  <c r="BG203"/>
  <c r="BF203"/>
  <c r="T203"/>
  <c r="R203"/>
  <c r="P203"/>
  <c r="BI198"/>
  <c r="BH198"/>
  <c r="BG198"/>
  <c r="BF198"/>
  <c r="T198"/>
  <c r="R198"/>
  <c r="P198"/>
  <c r="BI193"/>
  <c r="BH193"/>
  <c r="BG193"/>
  <c r="BF193"/>
  <c r="T193"/>
  <c r="R193"/>
  <c r="P193"/>
  <c r="BI190"/>
  <c r="BH190"/>
  <c r="BG190"/>
  <c r="BF190"/>
  <c r="T190"/>
  <c r="R190"/>
  <c r="P190"/>
  <c r="BI184"/>
  <c r="BH184"/>
  <c r="BG184"/>
  <c r="BF184"/>
  <c r="T184"/>
  <c r="R184"/>
  <c r="P184"/>
  <c r="BI181"/>
  <c r="BH181"/>
  <c r="BG181"/>
  <c r="BF181"/>
  <c r="T181"/>
  <c r="R181"/>
  <c r="P181"/>
  <c r="BI178"/>
  <c r="BH178"/>
  <c r="BG178"/>
  <c r="BF178"/>
  <c r="T178"/>
  <c r="R178"/>
  <c r="P178"/>
  <c r="BI175"/>
  <c r="BH175"/>
  <c r="BG175"/>
  <c r="BF175"/>
  <c r="T175"/>
  <c r="R175"/>
  <c r="P175"/>
  <c r="BI172"/>
  <c r="BH172"/>
  <c r="BG172"/>
  <c r="BF172"/>
  <c r="T172"/>
  <c r="R172"/>
  <c r="P172"/>
  <c r="BI169"/>
  <c r="BH169"/>
  <c r="BG169"/>
  <c r="BF169"/>
  <c r="T169"/>
  <c r="R169"/>
  <c r="P169"/>
  <c r="BI166"/>
  <c r="BH166"/>
  <c r="BG166"/>
  <c r="BF166"/>
  <c r="T166"/>
  <c r="R166"/>
  <c r="P166"/>
  <c r="BI163"/>
  <c r="BH163"/>
  <c r="BG163"/>
  <c r="BF163"/>
  <c r="T163"/>
  <c r="R163"/>
  <c r="P163"/>
  <c r="BI160"/>
  <c r="BH160"/>
  <c r="BG160"/>
  <c r="BF160"/>
  <c r="T160"/>
  <c r="R160"/>
  <c r="P160"/>
  <c r="BI159"/>
  <c r="BH159"/>
  <c r="BG159"/>
  <c r="BF159"/>
  <c r="T159"/>
  <c r="T158"/>
  <c r="R159"/>
  <c r="R158"/>
  <c r="P159"/>
  <c r="P158"/>
  <c r="BI155"/>
  <c r="BH155"/>
  <c r="BG155"/>
  <c r="BF155"/>
  <c r="T155"/>
  <c r="R155"/>
  <c r="P155"/>
  <c r="BI153"/>
  <c r="BH153"/>
  <c r="BG153"/>
  <c r="BF153"/>
  <c r="T153"/>
  <c r="R153"/>
  <c r="P153"/>
  <c r="BI150"/>
  <c r="BH150"/>
  <c r="BG150"/>
  <c r="BF150"/>
  <c r="T150"/>
  <c r="R150"/>
  <c r="P150"/>
  <c r="BI146"/>
  <c r="BH146"/>
  <c r="BG146"/>
  <c r="BF146"/>
  <c r="T146"/>
  <c r="R146"/>
  <c r="P146"/>
  <c r="BI143"/>
  <c r="BH143"/>
  <c r="BG143"/>
  <c r="BF143"/>
  <c r="T143"/>
  <c r="R143"/>
  <c r="P143"/>
  <c r="BI141"/>
  <c r="BH141"/>
  <c r="BG141"/>
  <c r="BF141"/>
  <c r="T141"/>
  <c r="R141"/>
  <c r="P141"/>
  <c r="BI139"/>
  <c r="BH139"/>
  <c r="BG139"/>
  <c r="BF139"/>
  <c r="T139"/>
  <c r="R139"/>
  <c r="P139"/>
  <c r="BI136"/>
  <c r="BH136"/>
  <c r="BG136"/>
  <c r="BF136"/>
  <c r="T136"/>
  <c r="R136"/>
  <c r="P136"/>
  <c r="BI133"/>
  <c r="BH133"/>
  <c r="BG133"/>
  <c r="BF133"/>
  <c r="T133"/>
  <c r="R133"/>
  <c r="P133"/>
  <c r="BI130"/>
  <c r="BH130"/>
  <c r="BG130"/>
  <c r="BF130"/>
  <c r="T130"/>
  <c r="R130"/>
  <c r="P130"/>
  <c r="BI128"/>
  <c r="BH128"/>
  <c r="BG128"/>
  <c r="BF128"/>
  <c r="T128"/>
  <c r="R128"/>
  <c r="P128"/>
  <c r="BI124"/>
  <c r="BH124"/>
  <c r="BG124"/>
  <c r="BF124"/>
  <c r="T124"/>
  <c r="T123"/>
  <c r="R124"/>
  <c r="R123"/>
  <c r="P124"/>
  <c r="P123"/>
  <c r="BI120"/>
  <c r="BH120"/>
  <c r="BG120"/>
  <c r="BF120"/>
  <c r="T120"/>
  <c r="R120"/>
  <c r="P120"/>
  <c r="BI116"/>
  <c r="BH116"/>
  <c r="BG116"/>
  <c r="BF116"/>
  <c r="T116"/>
  <c r="R116"/>
  <c r="P116"/>
  <c r="BI113"/>
  <c r="BH113"/>
  <c r="BG113"/>
  <c r="BF113"/>
  <c r="T113"/>
  <c r="R113"/>
  <c r="P113"/>
  <c r="BI110"/>
  <c r="BH110"/>
  <c r="BG110"/>
  <c r="BF110"/>
  <c r="T110"/>
  <c r="R110"/>
  <c r="P110"/>
  <c r="BI107"/>
  <c r="BH107"/>
  <c r="BG107"/>
  <c r="BF107"/>
  <c r="T107"/>
  <c r="R107"/>
  <c r="P107"/>
  <c r="BI104"/>
  <c r="BH104"/>
  <c r="BG104"/>
  <c r="BF104"/>
  <c r="T104"/>
  <c r="R104"/>
  <c r="P104"/>
  <c r="BI101"/>
  <c r="BH101"/>
  <c r="BG101"/>
  <c r="BF101"/>
  <c r="T101"/>
  <c r="R101"/>
  <c r="P101"/>
  <c r="BI98"/>
  <c r="BH98"/>
  <c r="BG98"/>
  <c r="BF98"/>
  <c r="T98"/>
  <c r="R98"/>
  <c r="P98"/>
  <c r="BI95"/>
  <c r="BH95"/>
  <c r="BG95"/>
  <c r="BF95"/>
  <c r="T95"/>
  <c r="R95"/>
  <c r="P95"/>
  <c r="BI92"/>
  <c r="BH92"/>
  <c r="BG92"/>
  <c r="BF92"/>
  <c r="T92"/>
  <c r="R92"/>
  <c r="P92"/>
  <c r="BI90"/>
  <c r="BH90"/>
  <c r="BG90"/>
  <c r="BF90"/>
  <c r="T90"/>
  <c r="R90"/>
  <c r="P90"/>
  <c r="F81"/>
  <c r="E79"/>
  <c r="F52"/>
  <c r="E50"/>
  <c r="J24"/>
  <c r="E24"/>
  <c r="J84"/>
  <c r="J23"/>
  <c r="J21"/>
  <c r="E21"/>
  <c r="J83"/>
  <c r="J20"/>
  <c r="J18"/>
  <c r="E18"/>
  <c r="F55"/>
  <c r="J17"/>
  <c r="J15"/>
  <c r="E15"/>
  <c r="F54"/>
  <c r="J14"/>
  <c r="J12"/>
  <c r="J52"/>
  <c r="E7"/>
  <c r="E77"/>
  <c i="1" r="L50"/>
  <c r="AM50"/>
  <c r="AM49"/>
  <c r="L49"/>
  <c r="AM47"/>
  <c r="L47"/>
  <c r="L45"/>
  <c r="L44"/>
  <c i="4" r="BK102"/>
  <c r="BK90"/>
  <c i="2" r="BK246"/>
  <c r="J227"/>
  <c r="BK205"/>
  <c r="BK169"/>
  <c r="J146"/>
  <c r="BK128"/>
  <c i="1" r="AS54"/>
  <c i="3" r="J96"/>
  <c i="2" r="BK243"/>
  <c r="BK227"/>
  <c r="J184"/>
  <c r="BK163"/>
  <c r="BK133"/>
  <c r="BK120"/>
  <c r="BK107"/>
  <c r="BK92"/>
  <c i="3" r="BK92"/>
  <c i="2" r="J258"/>
  <c r="J224"/>
  <c r="J212"/>
  <c r="BK178"/>
  <c r="BK153"/>
  <c r="J139"/>
  <c r="J107"/>
  <c i="4" r="J102"/>
  <c r="J100"/>
  <c i="3" r="J105"/>
  <c i="2" r="BK260"/>
  <c r="J230"/>
  <c r="J210"/>
  <c r="BK193"/>
  <c r="J178"/>
  <c r="BK159"/>
  <c r="BK136"/>
  <c r="J101"/>
  <c i="4" r="J98"/>
  <c r="J96"/>
  <c i="2" r="BK258"/>
  <c r="BK233"/>
  <c r="BK210"/>
  <c r="BK184"/>
  <c r="BK160"/>
  <c r="BK124"/>
  <c r="J104"/>
  <c i="4" r="J95"/>
  <c i="3" r="J108"/>
  <c r="J99"/>
  <c r="J86"/>
  <c i="2" r="BK230"/>
  <c r="J205"/>
  <c r="BK175"/>
  <c r="BK150"/>
  <c r="BK130"/>
  <c r="J116"/>
  <c r="J98"/>
  <c i="4" r="BK89"/>
  <c r="J88"/>
  <c i="2" r="J260"/>
  <c r="J237"/>
  <c r="BK208"/>
  <c r="BK166"/>
  <c r="J150"/>
  <c r="J133"/>
  <c r="BK98"/>
  <c i="4" r="BK100"/>
  <c r="J91"/>
  <c i="3" r="BK108"/>
  <c r="BK89"/>
  <c i="2" r="J246"/>
  <c r="BK215"/>
  <c r="J190"/>
  <c r="J169"/>
  <c r="BK146"/>
  <c r="BK95"/>
  <c i="4" r="BK98"/>
  <c i="2" r="J263"/>
  <c r="J243"/>
  <c r="BK221"/>
  <c r="J175"/>
  <c r="BK143"/>
  <c r="J120"/>
  <c i="4" r="BK95"/>
  <c i="3" r="BK113"/>
  <c r="BK102"/>
  <c r="J89"/>
  <c i="2" r="BK224"/>
  <c r="J193"/>
  <c r="J172"/>
  <c r="BK139"/>
  <c r="J128"/>
  <c r="J110"/>
  <c r="J95"/>
  <c i="4" r="J89"/>
  <c i="3" r="BK96"/>
  <c i="2" r="BK253"/>
  <c r="J221"/>
  <c r="J203"/>
  <c r="J163"/>
  <c r="BK141"/>
  <c r="BK110"/>
  <c r="J92"/>
  <c i="4" r="J93"/>
  <c i="3" r="J113"/>
  <c r="J102"/>
  <c i="2" r="J233"/>
  <c r="BK212"/>
  <c r="BK198"/>
  <c r="BK172"/>
  <c r="J155"/>
  <c r="J130"/>
  <c r="BK90"/>
  <c i="4" r="BK96"/>
  <c i="2" r="BK263"/>
  <c r="BK240"/>
  <c r="BK218"/>
  <c r="BK190"/>
  <c r="J166"/>
  <c r="J141"/>
  <c r="J113"/>
  <c r="BK101"/>
  <c i="4" r="BK93"/>
  <c i="3" r="BK105"/>
  <c r="J92"/>
  <c i="2" r="BK237"/>
  <c r="J208"/>
  <c r="J181"/>
  <c r="J159"/>
  <c r="J136"/>
  <c r="J124"/>
  <c r="BK104"/>
  <c i="4" r="BK91"/>
  <c r="BK88"/>
  <c i="3" r="BK86"/>
  <c i="2" r="J240"/>
  <c r="J215"/>
  <c r="J198"/>
  <c r="BK155"/>
  <c r="J143"/>
  <c r="BK113"/>
  <c r="J90"/>
  <c i="4" r="J90"/>
  <c i="3" r="BK99"/>
  <c i="2" r="J253"/>
  <c r="J218"/>
  <c r="BK203"/>
  <c r="BK181"/>
  <c r="J160"/>
  <c r="J153"/>
  <c r="BK116"/>
  <c l="1" r="R89"/>
  <c r="P127"/>
  <c r="P149"/>
  <c r="R239"/>
  <c i="4" r="BK87"/>
  <c r="J87"/>
  <c r="J61"/>
  <c r="P87"/>
  <c r="R87"/>
  <c r="T87"/>
  <c r="BK94"/>
  <c r="J94"/>
  <c r="J62"/>
  <c i="2" r="BK89"/>
  <c r="R127"/>
  <c r="T149"/>
  <c r="P239"/>
  <c i="3" r="BK85"/>
  <c r="BK84"/>
  <c r="J84"/>
  <c r="J60"/>
  <c r="T85"/>
  <c r="T84"/>
  <c r="T83"/>
  <c i="4" r="T94"/>
  <c i="2" r="T89"/>
  <c r="T127"/>
  <c r="R149"/>
  <c r="T239"/>
  <c i="3" r="P85"/>
  <c r="P84"/>
  <c r="P83"/>
  <c i="1" r="AU56"/>
  <c i="3" r="R85"/>
  <c r="R84"/>
  <c r="R83"/>
  <c i="4" r="P94"/>
  <c i="2" r="P89"/>
  <c r="P88"/>
  <c r="P87"/>
  <c i="1" r="AU55"/>
  <c i="2" r="BK127"/>
  <c r="J127"/>
  <c r="J63"/>
  <c r="BK149"/>
  <c r="J149"/>
  <c r="J64"/>
  <c r="BK239"/>
  <c r="J239"/>
  <c r="J67"/>
  <c i="4" r="R94"/>
  <c i="2" r="E48"/>
  <c r="J55"/>
  <c r="J81"/>
  <c r="BE110"/>
  <c r="BE120"/>
  <c r="BE124"/>
  <c r="BE139"/>
  <c r="BE141"/>
  <c r="BE160"/>
  <c r="BE163"/>
  <c r="BE205"/>
  <c r="BE221"/>
  <c r="BE224"/>
  <c r="BE233"/>
  <c r="BE237"/>
  <c r="BE243"/>
  <c i="3" r="F54"/>
  <c r="J55"/>
  <c r="J79"/>
  <c r="BE86"/>
  <c r="BE89"/>
  <c r="BE108"/>
  <c r="BE113"/>
  <c i="4" r="BE91"/>
  <c r="BE98"/>
  <c r="BE100"/>
  <c i="2" r="J54"/>
  <c r="F83"/>
  <c r="BE101"/>
  <c r="BE116"/>
  <c r="BE128"/>
  <c r="BE133"/>
  <c r="BE169"/>
  <c r="BE172"/>
  <c r="BE175"/>
  <c r="BE181"/>
  <c r="BE190"/>
  <c r="BE203"/>
  <c r="BE227"/>
  <c r="BE230"/>
  <c r="BE240"/>
  <c r="BK123"/>
  <c r="J123"/>
  <c r="J62"/>
  <c i="3" r="E73"/>
  <c r="J77"/>
  <c r="F80"/>
  <c r="BK112"/>
  <c r="BK111"/>
  <c r="J111"/>
  <c r="J62"/>
  <c i="4" r="E48"/>
  <c r="J52"/>
  <c r="J54"/>
  <c r="F55"/>
  <c r="J55"/>
  <c r="BE88"/>
  <c r="BE89"/>
  <c r="BE90"/>
  <c r="BE95"/>
  <c r="BE102"/>
  <c r="BK97"/>
  <c r="J97"/>
  <c r="J63"/>
  <c r="BK99"/>
  <c r="J99"/>
  <c r="J64"/>
  <c r="BK101"/>
  <c r="J101"/>
  <c r="J65"/>
  <c i="2" r="F84"/>
  <c r="BE104"/>
  <c r="BE143"/>
  <c r="BE153"/>
  <c r="BE166"/>
  <c r="BE178"/>
  <c r="BE184"/>
  <c r="BE193"/>
  <c r="BE198"/>
  <c r="BE208"/>
  <c r="BE210"/>
  <c r="BE215"/>
  <c r="BE218"/>
  <c r="BE246"/>
  <c r="BE253"/>
  <c r="BE258"/>
  <c r="BK236"/>
  <c r="J236"/>
  <c r="J66"/>
  <c i="3" r="BE92"/>
  <c r="BE96"/>
  <c r="BE99"/>
  <c r="BE102"/>
  <c r="BE105"/>
  <c i="4" r="BE93"/>
  <c i="2" r="BE90"/>
  <c r="BE92"/>
  <c r="BE95"/>
  <c r="BE98"/>
  <c r="BE107"/>
  <c r="BE113"/>
  <c r="BE130"/>
  <c r="BE136"/>
  <c r="BE146"/>
  <c r="BE150"/>
  <c r="BE155"/>
  <c r="BE159"/>
  <c r="BE212"/>
  <c r="BE260"/>
  <c r="BE263"/>
  <c r="BK158"/>
  <c r="J158"/>
  <c r="J65"/>
  <c i="4" r="BE96"/>
  <c i="3" r="F36"/>
  <c i="1" r="BC56"/>
  <c i="2" r="F36"/>
  <c i="1" r="BC55"/>
  <c i="4" r="F36"/>
  <c i="1" r="BC57"/>
  <c i="4" r="F34"/>
  <c i="1" r="BA57"/>
  <c i="2" r="F34"/>
  <c i="1" r="BA55"/>
  <c i="3" r="F37"/>
  <c i="1" r="BD56"/>
  <c i="4" r="J34"/>
  <c i="1" r="AW57"/>
  <c i="2" r="J34"/>
  <c i="1" r="AW55"/>
  <c i="2" r="F37"/>
  <c i="1" r="BD55"/>
  <c i="3" r="F35"/>
  <c i="1" r="BB56"/>
  <c i="3" r="F34"/>
  <c i="1" r="BA56"/>
  <c i="4" r="F35"/>
  <c i="1" r="BB57"/>
  <c i="2" r="F35"/>
  <c i="1" r="BB55"/>
  <c i="3" r="J34"/>
  <c i="1" r="AW56"/>
  <c i="4" r="F37"/>
  <c i="1" r="BD57"/>
  <c i="2" l="1" r="BK88"/>
  <c r="J88"/>
  <c r="J60"/>
  <c i="4" r="R86"/>
  <c r="R85"/>
  <c r="T86"/>
  <c r="T85"/>
  <c r="P86"/>
  <c r="P85"/>
  <c i="1" r="AU57"/>
  <c i="2" r="T88"/>
  <c r="T87"/>
  <c r="R88"/>
  <c r="R87"/>
  <c i="4" r="BK86"/>
  <c r="BK85"/>
  <c r="J85"/>
  <c r="J59"/>
  <c i="2" r="J89"/>
  <c r="J61"/>
  <c i="3" r="J85"/>
  <c r="J61"/>
  <c r="J112"/>
  <c r="J63"/>
  <c r="BK83"/>
  <c r="J83"/>
  <c r="J59"/>
  <c i="1" r="AU54"/>
  <c i="3" r="J33"/>
  <c i="1" r="AV56"/>
  <c r="AT56"/>
  <c i="4" r="J33"/>
  <c i="1" r="AV57"/>
  <c r="AT57"/>
  <c r="BA54"/>
  <c r="W30"/>
  <c i="4" r="F33"/>
  <c i="1" r="AZ57"/>
  <c r="BB54"/>
  <c r="W31"/>
  <c r="BC54"/>
  <c r="W32"/>
  <c i="3" r="F33"/>
  <c i="1" r="AZ56"/>
  <c i="2" r="F33"/>
  <c i="1" r="AZ55"/>
  <c r="BD54"/>
  <c r="W33"/>
  <c i="2" r="J33"/>
  <c i="1" r="AV55"/>
  <c r="AT55"/>
  <c i="2" l="1" r="BK87"/>
  <c r="J87"/>
  <c i="4" r="J86"/>
  <c r="J60"/>
  <c r="J30"/>
  <c i="1" r="AG57"/>
  <c r="AN57"/>
  <c r="AW54"/>
  <c r="AK30"/>
  <c i="2" r="J30"/>
  <c i="1" r="AG55"/>
  <c r="AN55"/>
  <c r="AZ54"/>
  <c r="AV54"/>
  <c r="AK29"/>
  <c i="3" r="J30"/>
  <c i="1" r="AG56"/>
  <c r="AN56"/>
  <c r="AX54"/>
  <c r="AY54"/>
  <c i="2" l="1" r="J59"/>
  <c r="J39"/>
  <c i="3" r="J39"/>
  <c i="4" r="J39"/>
  <c i="1" r="AG54"/>
  <c r="AK26"/>
  <c r="AK35"/>
  <c r="W29"/>
  <c r="AT54"/>
  <c l="1" r="AN54"/>
</calcChain>
</file>

<file path=xl/sharedStrings.xml><?xml version="1.0" encoding="utf-8"?>
<sst xmlns="http://schemas.openxmlformats.org/spreadsheetml/2006/main">
  <si>
    <t>Export Komplet</t>
  </si>
  <si>
    <t>VZ</t>
  </si>
  <si>
    <t>2.0</t>
  </si>
  <si>
    <t>ZAMOK</t>
  </si>
  <si>
    <t>False</t>
  </si>
  <si>
    <t>{87770da9-d02d-4165-8eda-9884b4a22484}</t>
  </si>
  <si>
    <t>0,01</t>
  </si>
  <si>
    <t>21</t>
  </si>
  <si>
    <t>15</t>
  </si>
  <si>
    <t>REKAPITULACE STAVBY</t>
  </si>
  <si>
    <t xml:space="preserve">v ---  níže se nacházejí doplnkové a pomocné údaje k sestavám  --- v</t>
  </si>
  <si>
    <t>Návod na vyplnění</t>
  </si>
  <si>
    <t>0,001</t>
  </si>
  <si>
    <t>Kód:</t>
  </si>
  <si>
    <t>20004</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</si>
  <si>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</si>
  <si>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</si>
  <si>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Klikatá SÚ,č.13279,Praha 5 ( Puchmajerova- OK U Trezovky)</t>
  </si>
  <si>
    <t>KSO:</t>
  </si>
  <si>
    <t/>
  </si>
  <si>
    <t>CC-CZ:</t>
  </si>
  <si>
    <t>Místo:</t>
  </si>
  <si>
    <t xml:space="preserve"> </t>
  </si>
  <si>
    <t>Datum:</t>
  </si>
  <si>
    <t>13. 12. 2017</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</si>
  <si>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</si>
  <si>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</si>
  <si>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</si>
  <si>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</si>
  <si>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</si>
  <si>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</si>
  <si>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</si>
  <si>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</si>
  <si>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</si>
  <si>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</si>
  <si>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</si>
  <si>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</si>
  <si>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</si>
  <si>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</si>
  <si>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</si>
  <si>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</si>
  <si>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</si>
  <si>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</si>
  <si>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</si>
  <si>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</si>
  <si>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</si>
  <si>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</si>
  <si>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</si>
  <si>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</si>
  <si>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</si>
  <si>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</si>
  <si>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</si>
  <si>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</si>
  <si>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</si>
  <si>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</si>
  <si>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</si>
  <si>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</si>
  <si>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</si>
  <si>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</si>
  <si>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</si>
  <si>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</si>
  <si>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</si>
  <si>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</si>
  <si>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</si>
  <si>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</si>
  <si>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</si>
  <si>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</si>
  <si>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</si>
  <si>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</si>
  <si>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</si>
  <si>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</si>
  <si>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</si>
  <si>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</si>
  <si>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</si>
  <si>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t>
  </si>
  <si>
    <t>STA</t>
  </si>
  <si>
    <t>1</t>
  </si>
  <si>
    <t>{dc7cecdf-b032-4583-9a36-e94f3604caeb}</t>
  </si>
  <si>
    <t>2</t>
  </si>
  <si>
    <t>01</t>
  </si>
  <si>
    <t>Dopravní opatření</t>
  </si>
  <si>
    <t>{0bf9a849-bbfd-4b0b-b9ab-3d65bc8b3973}</t>
  </si>
  <si>
    <t>02</t>
  </si>
  <si>
    <t>Ostatní náklady</t>
  </si>
  <si>
    <t>{3d344450-6140-4ae4-8dbd-5195e472db0d}</t>
  </si>
  <si>
    <t>f7</t>
  </si>
  <si>
    <t>živice</t>
  </si>
  <si>
    <t>706,1</t>
  </si>
  <si>
    <t>f8</t>
  </si>
  <si>
    <t>175</t>
  </si>
  <si>
    <t>KRYCÍ LIST SOUPISU PRACÍ</t>
  </si>
  <si>
    <t>Objekt:</t>
  </si>
  <si>
    <t>00 - Klikatá SÚ,č.13279,Praha 5 ( Puchmajerova- OK U Trezovky)</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</si>
  <si>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</si>
  <si>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</si>
  <si>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</si>
  <si>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</si>
  <si>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</si>
  <si>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</si>
  <si>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</si>
  <si>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</si>
  <si>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</si>
  <si>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</si>
  <si>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</si>
  <si>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</si>
  <si>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</si>
  <si>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</si>
  <si>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</si>
  <si>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</si>
  <si>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</si>
  <si>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</si>
  <si>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</si>
  <si>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</si>
  <si>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</si>
  <si>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</si>
  <si>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</si>
  <si>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</si>
  <si>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</si>
  <si>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</si>
  <si>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</si>
  <si>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</si>
  <si>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</si>
  <si>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</si>
  <si>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113154337</t>
  </si>
  <si>
    <t>Frézování živičného krytu tl 120 mm pl do 10000 m2 bez překážek v trase</t>
  </si>
  <si>
    <t>m2</t>
  </si>
  <si>
    <t>vlastní položka</t>
  </si>
  <si>
    <t>4</t>
  </si>
  <si>
    <t>83033912</t>
  </si>
  <si>
    <t>VV</t>
  </si>
  <si>
    <t>2300</t>
  </si>
  <si>
    <t>113201112</t>
  </si>
  <si>
    <t>Vytrhání obrub s vybouráním lože, s přemístěním hmot na skládku na vzdálenost do 3 m nebo s naložením na dopravní prostředek silničních ležatých</t>
  </si>
  <si>
    <t>m</t>
  </si>
  <si>
    <t>CS ÚRS 2019 02</t>
  </si>
  <si>
    <t>129109871</t>
  </si>
  <si>
    <t>PSC</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</si>
  <si>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</si>
  <si>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"žulové obrubníky, 30%se použije ke zpětnému osazení, 70% se odveze na skládku " 250</t>
  </si>
  <si>
    <t>3</t>
  </si>
  <si>
    <t>113203111</t>
  </si>
  <si>
    <t>Vytrhání obrub s vybouráním lože, s přemístěním hmot na skládku na vzdálenost do 3 m nebo s naložením na dopravní prostředek z dlažebních kostek</t>
  </si>
  <si>
    <t>1466346689</t>
  </si>
  <si>
    <t>"dvojlinka z velkých dlažebních kostek" 40*2</t>
  </si>
  <si>
    <t>122202203</t>
  </si>
  <si>
    <t>Odkopávky a prokopávky nezapažené pro silnice s přemístěním výkopku v příčných profilech na vzdálenost do 15 m nebo s naložením na dopravní prostředek v hornině tř. 3 přes 1 000 do 5 000 m3</t>
  </si>
  <si>
    <t>m3</t>
  </si>
  <si>
    <t>1406872959</t>
  </si>
  <si>
    <t xml:space="preserve">Poznámka k souboru cen:_x000d_
1. Ceny jsou určeny pro vykopávky:_x000d_
a) příkopů pro silnice a to i tehdy, jsou-li vykopávky příkopů prováděny samostatně,_x000d_
b) v zemnících na suchu, jestliže tyto zemníky přímo souvisejí s odkopávkami nebo prokopávkami pro spodní stavbu silnic. Vykopávky v ostatních zemnících se oceňují podle kapitoly. 3*2 Zemníky Všeobecných podmínek tohoto katalogu._x000d_
c) při zahlubování silnic pro mimoúrovňové křížení a pro vykopávky pod mosty provedenými v předepsaném předstihu. Část vykopávky mezi svislými rovinami proloženými vnějšími hranami mostu se oceňují:_x000d_
- při objemu do 1 000 m3 cenami pro množství do 100 m3_x000d_
- při objemu přes 1 000 m3 cenami pro množství přes 100 do 1 000 m3._x000d_
d) pro sejmutí podorničí s přihlédnutím k ustanovení čl. 3112 Všeobecných podmínek katalogu._x000d_
2. Ceny nelze použít pro odkopávky a prokopávky v zapažených prostorách; tyto zemní práce se oceňují podle čl. 3116 Všeobecných podmínek tohoto katalogu._x000d_
3. V cenách jsou započteny i náklady na vodorovné přemístění výkopku v příčných profilech na přilehlých svazích a příkopech. Vzdálenosti příčného přemístění se nezahrnují do střední vzdálenosti vodorovného přemístění výkopku._x000d_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katalogu._x000d_
5. Přemístění výkopku v příčných profilech na vzdálenost přes 15 m se oceňuje cenami souboru cen 162 .0-1 . Vodorovné přemístění výkopku části A 01 Společné zemní práce tohoto katalogu_x000d_
</t>
  </si>
  <si>
    <t>"výkop pro sanaci pláně" 2300*0,50</t>
  </si>
  <si>
    <t>5</t>
  </si>
  <si>
    <t>122202209</t>
  </si>
  <si>
    <t>Odkopávky a prokopávky nezapažené pro silnice s přemístěním výkopku v příčných profilech na vzdálenost do 15 m nebo s naložením na dopravní prostředek v hornině tř. 3 Příplatek k cenám za lepivost horniny tř. 3</t>
  </si>
  <si>
    <t>1838109617</t>
  </si>
  <si>
    <t>1150*0,30</t>
  </si>
  <si>
    <t>6</t>
  </si>
  <si>
    <t>162701105</t>
  </si>
  <si>
    <t>Vodorovné přemístění výkopku nebo sypaniny po suchu na obvyklém dopravním prostředku, bez naložení výkopku, avšak se složením bez rozhrnutí z horniny tř. 1 až 4 na vzdálenost přes 9 000 do 10 000 m</t>
  </si>
  <si>
    <t>70124739</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</si>
  <si>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</si>
  <si>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</si>
  <si>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</si>
  <si>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</si>
  <si>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675898250</t>
  </si>
  <si>
    <t>1150*5</t>
  </si>
  <si>
    <t>8</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</si>
  <si>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</si>
  <si>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</si>
  <si>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-2069357483</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</si>
  <si>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</si>
  <si>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"sanace aktivní zony" 2300*0,50</t>
  </si>
  <si>
    <t>9</t>
  </si>
  <si>
    <t>M</t>
  </si>
  <si>
    <t>583441720</t>
  </si>
  <si>
    <t>štěrkodrť frakce 0/32</t>
  </si>
  <si>
    <t>t</t>
  </si>
  <si>
    <t>65747307</t>
  </si>
  <si>
    <t>P</t>
  </si>
  <si>
    <t>Poznámka k položce:_x000d_
Drcené kamenivo dle ČSN EN 13242 (kamenivo pro nestmelené směsi …..)</t>
  </si>
  <si>
    <t>1150*1,8*1,20*1,01</t>
  </si>
  <si>
    <t>10</t>
  </si>
  <si>
    <t>171201211</t>
  </si>
  <si>
    <t>Poplatek za uložení stavebního odpadu na skládce (skládkovné) zeminy a kameniva zatříděného do Katalogu odpadů pod kódem 170 504</t>
  </si>
  <si>
    <t>2014373564</t>
  </si>
  <si>
    <t xml:space="preserve">Poznámka k souboru cen:_x000d_
1. Ceny uvedené v souboru cen lze po dohodě upravit podle místních podmínek._x000d_
</t>
  </si>
  <si>
    <t>"výkop pro sanaci pláně" 1150*1,80</t>
  </si>
  <si>
    <t>Součet</t>
  </si>
  <si>
    <t>11</t>
  </si>
  <si>
    <t>181951102</t>
  </si>
  <si>
    <t>Úprava pláně vyrovnáním výškových rozdílů v hornině tř. 1 až 4 se zhutněním</t>
  </si>
  <si>
    <t>967614582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</si>
  <si>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</si>
  <si>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Vodorovné konstrukce</t>
  </si>
  <si>
    <t>12</t>
  </si>
  <si>
    <t>452313141</t>
  </si>
  <si>
    <t>Podkladní a zajišťovací konstrukce z betonu prostého v otevřeném výkopu bloky pro potrubí z betonu tř. C 16/20</t>
  </si>
  <si>
    <t>26970826</t>
  </si>
  <si>
    <t xml:space="preserve">Poznámka k souboru cen:_x000d_
1. Ceny -1121 až -1191 a -1192 lze použít i pro ochrannou vrstvu pod železobetonové konstrukce._x000d_
2. Ceny -2121 až -2191 a -2192 jsou určeny pro jakékoliv úkosy sedel._x000d_
</t>
  </si>
  <si>
    <t>"vyspravení porušeného betonu v blízkosti šachet " 8</t>
  </si>
  <si>
    <t>Komunikace pozemní</t>
  </si>
  <si>
    <t>13</t>
  </si>
  <si>
    <t>564851114</t>
  </si>
  <si>
    <t>Podklad ze štěrkodrti ŠD s rozprostřením a zhutněním, po zhutnění tl. 180 mm</t>
  </si>
  <si>
    <t>-653019448</t>
  </si>
  <si>
    <t>"prům.tl.180mm, prům.tl.min .150mm" 2300</t>
  </si>
  <si>
    <t>14</t>
  </si>
  <si>
    <t>565176121</t>
  </si>
  <si>
    <t>Asfaltový beton vrstva podkladní ACP 22 (obalované kamenivo hrubozrnné - OKH) s rozprostřením a zhutněním v pruhu šířky přes 3 m, po zhutnění tl. 100 mm</t>
  </si>
  <si>
    <t>-527077758</t>
  </si>
  <si>
    <t xml:space="preserve">Poznámka k souboru cen:_x000d_
1. ČSN EN 13108-1 připouští pro ACP 22 pouze tl. 60 až 100 mm._x000d_
</t>
  </si>
  <si>
    <t>567131113</t>
  </si>
  <si>
    <t>Podklad ze směsi stmelené cementem SC bez dilatačních spár, s rozprostřením a zhutněním SC C 3/4 (SC I), po zhutnění tl. 180 mm</t>
  </si>
  <si>
    <t>-384348350</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</si>
  <si>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</si>
  <si>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16</t>
  </si>
  <si>
    <t>572531135</t>
  </si>
  <si>
    <t>Vyspravení trhlin dosavadního krytu asfaltovou sanační hmotou oprava trhlin šířky přes 70 mm</t>
  </si>
  <si>
    <t>2127045687</t>
  </si>
  <si>
    <t xml:space="preserve">Poznámka k souboru cen:_x000d_
1. Ceny lze užít pro vyspravení trhlin i porušených dilatačních spár._x000d_
2. V cenách jsou započteny i náklady na vyčištění trhlin nebo spár, základní nátěr a zalití asfaltovou sanační hmotou včetně dodávky materiálů._x000d_
3. V cenách nejsou započteny náklady řezání spár, které se oceňují soubory cen 919 73-51 Řezání stávajícího krytu části B01 tohoto katalogu. Řezání se neprovádí u ošetření vlásečnicových trhlin s povrchovým překrytem._x000d_
</t>
  </si>
  <si>
    <t>300</t>
  </si>
  <si>
    <t>17</t>
  </si>
  <si>
    <t>573191112</t>
  </si>
  <si>
    <t>Postřik infiltrační kationaktivní v množství emulzí 0,80 kg/m2</t>
  </si>
  <si>
    <t>-799145553</t>
  </si>
  <si>
    <t>18</t>
  </si>
  <si>
    <t>573211113</t>
  </si>
  <si>
    <t>Postřik živičný spojovací z asfaltu v množství 0,25 kg/m2</t>
  </si>
  <si>
    <t>-1936707594</t>
  </si>
  <si>
    <t>4733,70*2</t>
  </si>
  <si>
    <t>19</t>
  </si>
  <si>
    <t>577134141</t>
  </si>
  <si>
    <t>Asfaltový beton vrstva obrusná ACO 11 (ABS) s rozprostřením a se zhutněním z modifikovaného asfaltu v pruhu šířky přes 3 m tl. 40 mm</t>
  </si>
  <si>
    <t>-654603842</t>
  </si>
  <si>
    <t xml:space="preserve">Poznámka k souboru cen:_x000d_
1. ČSN EN 13108-1 připouští pro ACO 11 pouze tl. 35 až 50 mm._x000d_
</t>
  </si>
  <si>
    <t>4733,70</t>
  </si>
  <si>
    <t>20</t>
  </si>
  <si>
    <t>577176141</t>
  </si>
  <si>
    <t>Asfaltový beton vrstva ložní ACL 22 (ABVH) s rozprostřením a zhutněním z modifikovaného asfaltu, po zhutnění v pruhu šířky přes 3 m, po zhutnění tl. 80 mm</t>
  </si>
  <si>
    <t>759674076</t>
  </si>
  <si>
    <t xml:space="preserve">Poznámka k souboru cen:_x000d_
1. ČSN EN 13108-1 připouští pro ACL 22 pouze tl. 60 až 90 mm._x000d_
</t>
  </si>
  <si>
    <t>Trubní vedení</t>
  </si>
  <si>
    <t>899104112</t>
  </si>
  <si>
    <t>Osazení poklopů litinových a ocelových včetně rámů pro třídu zatížení D400, E600</t>
  </si>
  <si>
    <t>kus</t>
  </si>
  <si>
    <t>-2010270415</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</si>
  <si>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</si>
  <si>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 xml:space="preserve">"narovnání stávajících poklopů"  30</t>
  </si>
  <si>
    <t>22</t>
  </si>
  <si>
    <t>899104211</t>
  </si>
  <si>
    <t>Demontáž poklopů litinových a ocelových včetně rámů, hmotnosti jednotlivě přes 150 Kg</t>
  </si>
  <si>
    <t>924276237</t>
  </si>
  <si>
    <t>23</t>
  </si>
  <si>
    <t>899251111</t>
  </si>
  <si>
    <t>Výšková úprava uličního vstupu nebo vpusti do 200 mm zvýšením mříže</t>
  </si>
  <si>
    <t>805262858</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</si>
  <si>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</si>
  <si>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43</t>
  </si>
  <si>
    <t>Ostatní konstrukce a práce, bourání</t>
  </si>
  <si>
    <t>24</t>
  </si>
  <si>
    <t>914000001</t>
  </si>
  <si>
    <t>Posunutí SDZ do nové polohy</t>
  </si>
  <si>
    <t>23425141</t>
  </si>
  <si>
    <t>25</t>
  </si>
  <si>
    <t>915111111</t>
  </si>
  <si>
    <t>Vodorovné dopravní značení stříkané barvou dělící čára šířky 125 mm souvislá bílá základní</t>
  </si>
  <si>
    <t>1107999552</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</si>
  <si>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</si>
  <si>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"V1a" 497</t>
  </si>
  <si>
    <t>26</t>
  </si>
  <si>
    <t>915111121</t>
  </si>
  <si>
    <t>Vodorovné dopravní značení stříkané barvou dělící čára šířky 125 mm přerušovaná bílá základní</t>
  </si>
  <si>
    <t>-93328636</t>
  </si>
  <si>
    <t>"V2b"59</t>
  </si>
  <si>
    <t>27</t>
  </si>
  <si>
    <t>915121121</t>
  </si>
  <si>
    <t>Vodorovné dopravní značení stříkané barvou vodící čára bílá šířky 250 mm přerušovaná základní</t>
  </si>
  <si>
    <t>-662805536</t>
  </si>
  <si>
    <t>"V2b" 95</t>
  </si>
  <si>
    <t>28</t>
  </si>
  <si>
    <t>915131111</t>
  </si>
  <si>
    <t>Vodorovné dopravní značení stříkané barvou přechody pro chodce, šipky, symboly bílé základní</t>
  </si>
  <si>
    <t>1874817098</t>
  </si>
  <si>
    <t>34</t>
  </si>
  <si>
    <t>29</t>
  </si>
  <si>
    <t>915211122</t>
  </si>
  <si>
    <t>Vodorovné dopravní značení stříkaným plastem dělící čára šířky 125 mm přerušovaná bílá retroreflexní</t>
  </si>
  <si>
    <t>1228681098</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</si>
  <si>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</si>
  <si>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30</t>
  </si>
  <si>
    <t>-990756719</t>
  </si>
  <si>
    <t>"V2b" 59</t>
  </si>
  <si>
    <t>31</t>
  </si>
  <si>
    <t>915221122</t>
  </si>
  <si>
    <t>Vodorovné dopravní značení stříkaným plastem vodící čára bílá šířky 250 mm přerušovaná retroreflexní</t>
  </si>
  <si>
    <t>1604040904</t>
  </si>
  <si>
    <t>32</t>
  </si>
  <si>
    <t>915231112</t>
  </si>
  <si>
    <t>Vodorovné dopravní značení stříkaným plastem přechody pro chodce, šipky, symboly nápisy bílé retroreflexní</t>
  </si>
  <si>
    <t>1657038717</t>
  </si>
  <si>
    <t>33</t>
  </si>
  <si>
    <t>915611111</t>
  </si>
  <si>
    <t>Předznačení pro vodorovné značení stříkané barvou nebo prováděné z nátěrových hmot liniové dělicí čáry, vodicí proužky</t>
  </si>
  <si>
    <t>457382460</t>
  </si>
  <si>
    <t xml:space="preserve">Poznámka k souboru cen:_x000d_
1. Množství měrných jednotek se určuje:_x000d_
a) pro cenu -1111 v m délky dělicí čáry nebo vodícího proužku (včetně mezer),_x000d_
b) pro cenu -1112 v m2 natírané nebo stříkané plochy._x000d_
</t>
  </si>
  <si>
    <t xml:space="preserve">"V1a tl.0,125m"            497</t>
  </si>
  <si>
    <t xml:space="preserve">"V2b (3/1,5/0,125) "   59</t>
  </si>
  <si>
    <t>"V2b (1,5/1,5/0,250)" 95</t>
  </si>
  <si>
    <t>915621111</t>
  </si>
  <si>
    <t>Předznačení pro vodorovné značení stříkané barvou nebo prováděné z nátěrových hmot plošné šipky, symboly, nápisy</t>
  </si>
  <si>
    <t>1508344336</t>
  </si>
  <si>
    <t>35</t>
  </si>
  <si>
    <t>916111112</t>
  </si>
  <si>
    <t>Osazení silniční obruby z dlažebních kostek v jedné řadě s ložem tl. přes 50 do 100 mm, s vyplněním a zatřením spár cementovou maltou z velkých kostek bez boční opěry, do lože z betonu prostého tř. C 12/15</t>
  </si>
  <si>
    <t>-419754549</t>
  </si>
  <si>
    <t xml:space="preserve">Poznámka k souboru cen:_x000d_
1. Část lože z betonu prostého přesahující tl. 100 mm se oceňuje cenou 916 99-1121 Lože pod obrubníky, krajníky nebo obruby z dlažebních kostek._x000d_
2. V cenách nejsou započteny náklady na dodání dlažebních kostek, tyto se oceňují ve specifikaci. Množství uvedené ve specifikaci se určí jako součin celkové délky obrub a objemové hmotnosti 1 m obruby a to:_x000d_
a) 0,065 t/m pro velké kostky,_x000d_
b) 0,024 t/m pro malé kostky. Ztratné lze dohodnout ve výši 1 % pro velké kostky, 2 % pro malé kostky._x000d_
3. Osazení silniční obruby ze dvou řad kostek se oceňuje:_x000d_
a) bez boční opěry jako dvojnásobné množství silniční obruby z jedné řady kostek,_x000d_
b) s boční opěrou jako osazení silniční obruby z jedné řady kostek s boční opěrou a osazení silniční obruby z jedné řady kostek bez boční opěry._x000d_
</t>
  </si>
  <si>
    <t>"narovnání stávajících kostek u vjezdů" 40</t>
  </si>
  <si>
    <t>"nové dvójlinky z velké dlažby u vjezdů" 82</t>
  </si>
  <si>
    <t>36</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</si>
  <si>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</si>
  <si>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</si>
  <si>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593877443</t>
  </si>
  <si>
    <t>"nové dvojlinky z velké dlažby u vjezdů" 82</t>
  </si>
  <si>
    <t>37</t>
  </si>
  <si>
    <t>58381008</t>
  </si>
  <si>
    <t>kostka dlažební žula velká 15/17</t>
  </si>
  <si>
    <t>1182163396</t>
  </si>
  <si>
    <t>82*0,40*1,01</t>
  </si>
  <si>
    <t>38</t>
  </si>
  <si>
    <t>916241113</t>
  </si>
  <si>
    <t>Osazení obrubníku kamenného se zřízením lože, s vyplněním a zatřením spár cementovou maltou ležatého s boční opěrou z betonu prostého, do lože z betonu prostého</t>
  </si>
  <si>
    <t>-1113779286</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</si>
  <si>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</si>
  <si>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250</t>
  </si>
  <si>
    <t>39</t>
  </si>
  <si>
    <t>583803140</t>
  </si>
  <si>
    <t>obrubník kamenný žulový přímý 300x200mm</t>
  </si>
  <si>
    <t>-1677312878</t>
  </si>
  <si>
    <t>250*0,70*1,01</t>
  </si>
  <si>
    <t>40</t>
  </si>
  <si>
    <t>916991121</t>
  </si>
  <si>
    <t>Lože pod obrubníky, krajníky nebo obruby z dlažebních kostek z betonu prostého tř. C 16/20</t>
  </si>
  <si>
    <t>311575115</t>
  </si>
  <si>
    <t>41</t>
  </si>
  <si>
    <t>919122132</t>
  </si>
  <si>
    <t>Utěsnění dilatačních spár zálivkou za tepla v cementobetonovém nebo živičném krytu včetně adhezního nátěru s těsnicím profilem pod zálivkou, pro komůrky šířky 20 mm, hloubky 40 mm</t>
  </si>
  <si>
    <t>-576352902</t>
  </si>
  <si>
    <t xml:space="preserve">Poznámka k souboru cen:_x000d_
1. V cenách jsou započteny i náklady na vyčištění spár před těsněním a zalitím a náklady na impregnaci, těsnění a zalití spár včetně dodání hmot._x000d_
</t>
  </si>
  <si>
    <t>89</t>
  </si>
  <si>
    <t>42</t>
  </si>
  <si>
    <t>919721201</t>
  </si>
  <si>
    <t>Geomříž pro vyztužení asfaltového povrchu z polypropylénu</t>
  </si>
  <si>
    <t>-951849004</t>
  </si>
  <si>
    <t xml:space="preserve">Poznámka k souboru cen:_x000d_
1. V cenách jsou započteny i náklady na položení a dodání geomříže včetně přesahů._x000d_
2. V cenách -1201 až -1223 jsou započteny i náklady na ošetření podkladu živičnou emulzí a spojení přesahů živičným postřikem._x000d_
3. V cenách -1201 a -1221 jsou započteny i náklady na ochrannou vrstvu z podrceného štěrku a uchycení geomříže k podkladu hřeby._x000d_
4. Ceny -1201 až -1223 jsou určeny pro vyztužení asfaltového povrchu na nově budovaných komunikacích. Vyztužení asfaltového povrchu stávajících komunikací se oceňuje cenami 919 72-1281 až -1293 části C01 tohoto katalogu._x000d_
</t>
  </si>
  <si>
    <t>65</t>
  </si>
  <si>
    <t>919726123</t>
  </si>
  <si>
    <t>Geotextilie netkaná pro ochranu, separaci nebo filtraci měrná hmotnost přes 300 do 500 g/m2</t>
  </si>
  <si>
    <t>1401192738</t>
  </si>
  <si>
    <t xml:space="preserve">Poznámka k souboru cen:_x000d_
1. V cenách jsou započteny i náklady na položení a dodání geotextilie včetně přesahů._x000d_
</t>
  </si>
  <si>
    <t>"sanace pláně" 2300</t>
  </si>
  <si>
    <t>44</t>
  </si>
  <si>
    <t>919731122</t>
  </si>
  <si>
    <t>Zarovnání styčné plochy podkladu nebo krytu podél vybourané části komunikace nebo zpevněné plochy živičné tl. přes 50 do 100 mm</t>
  </si>
  <si>
    <t>785274219</t>
  </si>
  <si>
    <t xml:space="preserve">Poznámka k souboru cen:_x000d_
1. Pro volbu cen je rozhodující maximální tloušťka zarovnané styčné plochy._x000d_
2. Náklady na vodorovné přemístění suti zbylé po zarovnání styčné plochy se samostatně neoceňují, tyto náklady jsou započteny ve vodorovném přemístění suti prováděném při odstraňování podkladů nebo krytů._x000d_
</t>
  </si>
  <si>
    <t>45</t>
  </si>
  <si>
    <t>919735112</t>
  </si>
  <si>
    <t>Řezání stávajícího živičného krytu nebo podkladu hloubky přes 50 do 100 mm</t>
  </si>
  <si>
    <t>909844065</t>
  </si>
  <si>
    <t xml:space="preserve">Poznámka k souboru cen:_x000d_
1. V cenách jsou započteny i náklady na spotřebu vody._x000d_
</t>
  </si>
  <si>
    <t>46</t>
  </si>
  <si>
    <t>938908411</t>
  </si>
  <si>
    <t>Čištění vozovek splachováním vodou povrchu podkladu nebo krytu živičného, betonového nebo dlážděného</t>
  </si>
  <si>
    <t>-727457044</t>
  </si>
  <si>
    <t xml:space="preserve">Poznámka k souboru cen:_x000d_
1. Ceny jsou určeny pro očištění:_x000d_
a) povrchu stávající vozovky,_x000d_
b) povrchu rozestavěné trvalé vozovky, předepíše-li projekt užívat nově zřizovanou vozovku po dobu výstavby ještě před zřízením konečného závěrečného krytu._x000d_
2. V cenách nejsou započteny náklady na vodorovnou dopravu odstraněného materiálu, která se oceňuje cenami souboru cen 997 22-15 Vodorovná doprava suti._x000d_
</t>
  </si>
  <si>
    <t>47</t>
  </si>
  <si>
    <t>938909311</t>
  </si>
  <si>
    <t>Čištění vozovek metením bláta, prachu nebo hlinitého nánosu s odklizením na hromady na vzdálenost do 20 m nebo naložením na dopravní prostředek strojně povrchu podkladu nebo krytu betonového nebo živičného</t>
  </si>
  <si>
    <t>-1117910213</t>
  </si>
  <si>
    <t>48</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</si>
  <si>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</si>
  <si>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</si>
  <si>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-36756514</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</si>
  <si>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</si>
  <si>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250*0,30</t>
  </si>
  <si>
    <t>99</t>
  </si>
  <si>
    <t>Přesun hmot</t>
  </si>
  <si>
    <t>49</t>
  </si>
  <si>
    <t>998225111</t>
  </si>
  <si>
    <t>Přesun hmot pro komunikace s krytem z kameniva, monolitickým betonovým nebo živičným dopravní vzdálenost do 200 m jakékoliv délky objektu</t>
  </si>
  <si>
    <t>-1999106780</t>
  </si>
  <si>
    <t xml:space="preserve">Poznámka k souboru cen:_x000d_
1. Ceny lze použít i pro plochy letišť s krytem monolitickým betonovým nebo živičným._x000d_
</t>
  </si>
  <si>
    <t>997</t>
  </si>
  <si>
    <t>Přesun sutě</t>
  </si>
  <si>
    <t>50</t>
  </si>
  <si>
    <t>997221551</t>
  </si>
  <si>
    <t>Vodorovná doprava suti bez naložení, ale se složením a s hrubým urovnáním ze sypkých materiálů, na vzdálenost do 1 km</t>
  </si>
  <si>
    <t>-931587782</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</si>
  <si>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</si>
  <si>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"materiál z čištění komunikací " 94,647</t>
  </si>
  <si>
    <t>51</t>
  </si>
  <si>
    <t>997221559</t>
  </si>
  <si>
    <t>Vodorovná doprava suti bez naložení, ale se složením a s hrubým urovnáním Příplatek k ceně za každý další i započatý 1 km přes 1 km</t>
  </si>
  <si>
    <t>600804681</t>
  </si>
  <si>
    <t>"materiál z čištění komunikací " 94,647*14</t>
  </si>
  <si>
    <t>52</t>
  </si>
  <si>
    <t>997221571</t>
  </si>
  <si>
    <t>Vodorovná doprava vybouraných hmot bez naložení, ale se složením a s hrubým urovnáním na vzdálenost do 1 km</t>
  </si>
  <si>
    <t>-1845003586</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</si>
  <si>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</si>
  <si>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"živice" 706,10</t>
  </si>
  <si>
    <t xml:space="preserve">"obruby na skládku"  250*0,70</t>
  </si>
  <si>
    <t>"obruby do 1km k očištění a zpětné dopravě a osazení" 250*0,30*2</t>
  </si>
  <si>
    <t>"velká dlažba do 1km k očištění a zpětné dopravě a osazení" 9,20*2</t>
  </si>
  <si>
    <t>53</t>
  </si>
  <si>
    <t>997221579</t>
  </si>
  <si>
    <t>Vodorovná doprava vybouraných hmot bez naložení, ale se složením a s hrubým urovnáním na vzdálenost Příplatek k ceně za každý další i započatý 1 km přes 1 km</t>
  </si>
  <si>
    <t>1601737305</t>
  </si>
  <si>
    <t>"živice" f7*14</t>
  </si>
  <si>
    <t>"obruby" f8*14</t>
  </si>
  <si>
    <t>54</t>
  </si>
  <si>
    <t>997221835</t>
  </si>
  <si>
    <t>Poplatek za uložení kamenného odpadu na skládce (skládkovné)</t>
  </si>
  <si>
    <t>456012820</t>
  </si>
  <si>
    <t>"obruby" f8</t>
  </si>
  <si>
    <t>55</t>
  </si>
  <si>
    <t>997221845</t>
  </si>
  <si>
    <t>Poplatek za uložení stavebního odpadu na skládce (skládkovné) asfaltového bez obsahu dehtu zatříděného do Katalogu odpadů pod kódem 170 302</t>
  </si>
  <si>
    <t>2090494717</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</si>
  <si>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</si>
  <si>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"15% odfrézované živice" 0,15*f7</t>
  </si>
  <si>
    <t>56</t>
  </si>
  <si>
    <t>997221846</t>
  </si>
  <si>
    <t>Odpočet vyfrézovaného materiálu</t>
  </si>
  <si>
    <t>-1700572664</t>
  </si>
  <si>
    <t xml:space="preserve">"85% odfrézované živice"  f7*0,85</t>
  </si>
  <si>
    <t>01 - Dopravní opatření</t>
  </si>
  <si>
    <t xml:space="preserve">    9 - Ostatní konstrukce a práce-bourání</t>
  </si>
  <si>
    <t>VRN - Vedlejší rozpočtové náklady</t>
  </si>
  <si>
    <t xml:space="preserve">    VRN1 - Průzkumné, geodetické a projektové práce</t>
  </si>
  <si>
    <t>Ostatní konstrukce a práce-bourání</t>
  </si>
  <si>
    <t>913111115</t>
  </si>
  <si>
    <t>Montáž a demontáž dočasných dopravních značek samostatných značek základních</t>
  </si>
  <si>
    <t>-670524848</t>
  </si>
  <si>
    <t xml:space="preserve">Poznámka k souboru cen:_x000d_
1. V cenách jsou započteny náklady na montáž i demontáž dočasné značky, nebo podstavce._x000d_
</t>
  </si>
  <si>
    <t>"etapa 1- E13" 3</t>
  </si>
  <si>
    <t>913111215</t>
  </si>
  <si>
    <t>Montáž a demontáž dočasných dopravních značek Příplatek za první a každý další den použití dočasných dopravních značek k ceně 11-1115</t>
  </si>
  <si>
    <t>-1278169812</t>
  </si>
  <si>
    <t>"etapa 1- e13" 3*60</t>
  </si>
  <si>
    <t>913121111</t>
  </si>
  <si>
    <t>Montáž a demontáž dočasných dopravních značek kompletních značek vč. podstavce a sloupku základních</t>
  </si>
  <si>
    <t>-803680774</t>
  </si>
  <si>
    <t xml:space="preserve">"etapa 1- A15,B1,B24a,B24b,IS11c, cedule na zastávkách o změně v dopravě "   3+3+2+2+13+4</t>
  </si>
  <si>
    <t>913121112</t>
  </si>
  <si>
    <t>Montáž a demontáž dočasných dopravních značek kompletních značek vč. podstavce a sloupku zvětšených</t>
  </si>
  <si>
    <t>1940074016</t>
  </si>
  <si>
    <t xml:space="preserve">"etapa 1- IP25,"   5</t>
  </si>
  <si>
    <t>913121211</t>
  </si>
  <si>
    <t>Montáž a demontáž dočasných dopravních značek Příplatek za první a každý další den použití dočasných dopravních značek k ceně 12-1111</t>
  </si>
  <si>
    <t>-90901391</t>
  </si>
  <si>
    <t xml:space="preserve">"etapa 1"   27*60</t>
  </si>
  <si>
    <t>913121212</t>
  </si>
  <si>
    <t>Montáž a demontáž dočasných dopravních značek Příplatek za první a každý další den použití dočasných dopravních značek k ceně 12-1112</t>
  </si>
  <si>
    <t>1968119358</t>
  </si>
  <si>
    <t xml:space="preserve">"etapa 1- IP25"   5*60</t>
  </si>
  <si>
    <t>913211112</t>
  </si>
  <si>
    <t>Montáž a demontáž dočasných dopravních zábran reflexních, šířky 2,5 m</t>
  </si>
  <si>
    <t>1014788726</t>
  </si>
  <si>
    <t xml:space="preserve">Poznámka k souboru cen:_x000d_
1. V cenách jsou započteny náklady na montáž i demontáž dočasné zábrany._x000d_
2. V cenách světelných dočasných dopravních zábran 913 22-11 nejsou započteny náklady na akumulátor, které se oceňují cenami souboru cen 913 91-1._x000d_
</t>
  </si>
  <si>
    <t>"etapa 1 - z4a" 2</t>
  </si>
  <si>
    <t>913211212</t>
  </si>
  <si>
    <t>Montáž a demontáž dočasných dopravních zábran Příplatek za první a každý další den použití dočasných dopravních zábran k ceně 21-1112</t>
  </si>
  <si>
    <t>-1127822380</t>
  </si>
  <si>
    <t>"etapa 1 - z4a" 2*60</t>
  </si>
  <si>
    <t>VRN</t>
  </si>
  <si>
    <t>Vedlejší rozpočtové náklady</t>
  </si>
  <si>
    <t>VRN1</t>
  </si>
  <si>
    <t>Průzkumné, geodetické a projektové práce</t>
  </si>
  <si>
    <t>013002001</t>
  </si>
  <si>
    <t>Projektové práce-Návrh SSZ</t>
  </si>
  <si>
    <t>Kč</t>
  </si>
  <si>
    <t>1024</t>
  </si>
  <si>
    <t>1048397994</t>
  </si>
  <si>
    <t>"etapa 1" 1</t>
  </si>
  <si>
    <t>02 - Ostatní náklady</t>
  </si>
  <si>
    <t>Technická správa komunikací hl.m. Prahy</t>
  </si>
  <si>
    <t xml:space="preserve">    VRN3 - Zařízení staveniště</t>
  </si>
  <si>
    <t xml:space="preserve">    VRN4 - Inženýrská činnost</t>
  </si>
  <si>
    <t xml:space="preserve">    VRN6 - Územní vlivy</t>
  </si>
  <si>
    <t xml:space="preserve">    VRN7 - Provozní vlivy</t>
  </si>
  <si>
    <t>011434000</t>
  </si>
  <si>
    <t>Měření hluku před stavbou, při stavbě a po stavbě</t>
  </si>
  <si>
    <t>-1028016008</t>
  </si>
  <si>
    <t>011454000</t>
  </si>
  <si>
    <t>Měření vibrací při výstavbě</t>
  </si>
  <si>
    <t>-135687127</t>
  </si>
  <si>
    <t>012103000</t>
  </si>
  <si>
    <t xml:space="preserve">Geodetické práce před výstavbou, během výstavby a po výstavbě </t>
  </si>
  <si>
    <t>104144916</t>
  </si>
  <si>
    <t>013254000</t>
  </si>
  <si>
    <t>Průzkumné, geodetické a projektové práce projektové práce dokumentace stavby (výkresová a textová) skutečného provedení stavby</t>
  </si>
  <si>
    <t>-1688072519</t>
  </si>
  <si>
    <t>013274000</t>
  </si>
  <si>
    <t>Pasport okolních objektů a staveb</t>
  </si>
  <si>
    <t>-923608518</t>
  </si>
  <si>
    <t>VRN3</t>
  </si>
  <si>
    <t>Zařízení staveniště</t>
  </si>
  <si>
    <t>030001000</t>
  </si>
  <si>
    <t>1972520920</t>
  </si>
  <si>
    <t>030009000</t>
  </si>
  <si>
    <t>Informační tabule stavby</t>
  </si>
  <si>
    <t>-1301203615</t>
  </si>
  <si>
    <t>VRN4</t>
  </si>
  <si>
    <t>Inženýrská činnost</t>
  </si>
  <si>
    <t>049103001</t>
  </si>
  <si>
    <t xml:space="preserve">Náhradní autobusová doprava </t>
  </si>
  <si>
    <t>1773755546</t>
  </si>
  <si>
    <t>VRN6</t>
  </si>
  <si>
    <t>Územní vlivy</t>
  </si>
  <si>
    <t>060001000</t>
  </si>
  <si>
    <t>1680137528</t>
  </si>
  <si>
    <t>VRN7</t>
  </si>
  <si>
    <t>Provozní vlivy</t>
  </si>
  <si>
    <t>070001000</t>
  </si>
  <si>
    <t>1848596543</t>
  </si>
  <si>
    <t>SEZNAM FIGUR</t>
  </si>
  <si>
    <t>Výměra</t>
  </si>
  <si>
    <t xml:space="preserve"> 00</t>
  </si>
  <si>
    <t>Použití figury:</t>
  </si>
  <si>
    <t>Vodorovná doprava vybouraných hmot do 1 km</t>
  </si>
  <si>
    <t>Příplatek ZKD 1 km u vodorovné dopravy vybouraných hmot</t>
  </si>
  <si>
    <t>Poplatek za uložení na skládce (skládkovné) odpadu asfaltového bez dehtu kód odpadu 170 302</t>
  </si>
  <si>
    <t>f7_1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</si>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</sst>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7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0" xfId="0" applyProtection="1">
      <protection locked="0"/>
    </xf>
    <xf numFmtId="0" fontId="29" fillId="0" borderId="0" xfId="0" applyFont="1" applyAlignment="1">
      <alignment horizontal="left" vertical="center"/>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5"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4" xfId="0" applyFont="1"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4" fillId="0" borderId="0" xfId="0" applyFont="1" applyAlignment="1">
      <alignment horizontal="left" vertical="center" wrapText="1"/>
    </xf>
    <xf numFmtId="0" fontId="38" fillId="0" borderId="17" xfId="0" applyFont="1" applyBorder="1" applyAlignment="1">
      <alignment horizontal="left" vertical="center" wrapText="1"/>
    </xf>
    <xf numFmtId="0" fontId="38" fillId="0" borderId="23" xfId="0" applyFont="1" applyBorder="1" applyAlignment="1">
      <alignment horizontal="left" vertical="center" wrapText="1"/>
    </xf>
    <xf numFmtId="0" fontId="38" fillId="0" borderId="23" xfId="0" applyFont="1" applyBorder="1" applyAlignment="1">
      <alignment horizontal="left" vertical="center"/>
    </xf>
    <xf numFmtId="167" fontId="38"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3" fillId="0" borderId="0" xfId="0" applyFont="1" applyAlignment="1">
      <alignment horizontal="lef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1" customFormat="1" ht="18.48"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1" customFormat="1" ht="18.48"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19</v>
      </c>
      <c r="AO17" s="22"/>
      <c r="AP17" s="22"/>
      <c r="AQ17" s="22"/>
      <c r="AR17" s="20"/>
      <c r="BE17" s="31"/>
      <c r="BS17" s="17" t="s">
        <v>31</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1" customFormat="1" ht="18.48"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19</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47.25" customHeight="1">
      <c r="B23" s="21"/>
      <c r="C23" s="22"/>
      <c r="D23" s="22"/>
      <c r="E23" s="36" t="s">
        <v>34</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35</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36</v>
      </c>
      <c r="M28" s="45"/>
      <c r="N28" s="45"/>
      <c r="O28" s="45"/>
      <c r="P28" s="45"/>
      <c r="Q28" s="40"/>
      <c r="R28" s="40"/>
      <c r="S28" s="40"/>
      <c r="T28" s="40"/>
      <c r="U28" s="40"/>
      <c r="V28" s="40"/>
      <c r="W28" s="45" t="s">
        <v>37</v>
      </c>
      <c r="X28" s="45"/>
      <c r="Y28" s="45"/>
      <c r="Z28" s="45"/>
      <c r="AA28" s="45"/>
      <c r="AB28" s="45"/>
      <c r="AC28" s="45"/>
      <c r="AD28" s="45"/>
      <c r="AE28" s="45"/>
      <c r="AF28" s="40"/>
      <c r="AG28" s="40"/>
      <c r="AH28" s="40"/>
      <c r="AI28" s="40"/>
      <c r="AJ28" s="40"/>
      <c r="AK28" s="45" t="s">
        <v>38</v>
      </c>
      <c r="AL28" s="45"/>
      <c r="AM28" s="45"/>
      <c r="AN28" s="45"/>
      <c r="AO28" s="45"/>
      <c r="AP28" s="40"/>
      <c r="AQ28" s="40"/>
      <c r="AR28" s="44"/>
      <c r="BE28" s="31"/>
    </row>
    <row r="29" s="3" customFormat="1" ht="14.4" customHeight="1">
      <c r="A29" s="3"/>
      <c r="B29" s="46"/>
      <c r="C29" s="47"/>
      <c r="D29" s="32" t="s">
        <v>39</v>
      </c>
      <c r="E29" s="47"/>
      <c r="F29" s="32" t="s">
        <v>40</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3" customFormat="1" ht="14.4" customHeight="1">
      <c r="A30" s="3"/>
      <c r="B30" s="46"/>
      <c r="C30" s="47"/>
      <c r="D30" s="47"/>
      <c r="E30" s="47"/>
      <c r="F30" s="32" t="s">
        <v>41</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3" customFormat="1" ht="14.4" customHeight="1">
      <c r="A31" s="3"/>
      <c r="B31" s="46"/>
      <c r="C31" s="47"/>
      <c r="D31" s="47"/>
      <c r="E31" s="47"/>
      <c r="F31" s="32" t="s">
        <v>42</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43</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44</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2" customFormat="1" ht="25.92" customHeight="1">
      <c r="A35" s="38"/>
      <c r="B35" s="39"/>
      <c r="C35" s="52"/>
      <c r="D35" s="53" t="s">
        <v>45</v>
      </c>
      <c r="E35" s="54"/>
      <c r="F35" s="54"/>
      <c r="G35" s="54"/>
      <c r="H35" s="54"/>
      <c r="I35" s="54"/>
      <c r="J35" s="54"/>
      <c r="K35" s="54"/>
      <c r="L35" s="54"/>
      <c r="M35" s="54"/>
      <c r="N35" s="54"/>
      <c r="O35" s="54"/>
      <c r="P35" s="54"/>
      <c r="Q35" s="54"/>
      <c r="R35" s="54"/>
      <c r="S35" s="54"/>
      <c r="T35" s="55" t="s">
        <v>46</v>
      </c>
      <c r="U35" s="54"/>
      <c r="V35" s="54"/>
      <c r="W35" s="54"/>
      <c r="X35" s="56" t="s">
        <v>47</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6.96"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2" customFormat="1" ht="6.96"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2" customFormat="1" ht="24.96" customHeight="1">
      <c r="A42" s="38"/>
      <c r="B42" s="39"/>
      <c r="C42" s="23" t="s">
        <v>48</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2" customFormat="1" ht="6.96"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4" customFormat="1" ht="12" customHeight="1">
      <c r="A44" s="4"/>
      <c r="B44" s="63"/>
      <c r="C44" s="32" t="s">
        <v>13</v>
      </c>
      <c r="D44" s="64"/>
      <c r="E44" s="64"/>
      <c r="F44" s="64"/>
      <c r="G44" s="64"/>
      <c r="H44" s="64"/>
      <c r="I44" s="64"/>
      <c r="J44" s="64"/>
      <c r="K44" s="64"/>
      <c r="L44" s="64" t="str">
        <f>K5</f>
        <v>20004</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5" customFormat="1" ht="36.96" customHeight="1">
      <c r="A45" s="5"/>
      <c r="B45" s="66"/>
      <c r="C45" s="67" t="s">
        <v>16</v>
      </c>
      <c r="D45" s="68"/>
      <c r="E45" s="68"/>
      <c r="F45" s="68"/>
      <c r="G45" s="68"/>
      <c r="H45" s="68"/>
      <c r="I45" s="68"/>
      <c r="J45" s="68"/>
      <c r="K45" s="68"/>
      <c r="L45" s="69" t="str">
        <f>K6</f>
        <v>Klikatá SÚ,č.13279,Praha 5 ( Puchmajerova- OK U Trezovky)</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2" customFormat="1" ht="6.9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2" customFormat="1" ht="12" customHeight="1">
      <c r="A47" s="38"/>
      <c r="B47" s="39"/>
      <c r="C47" s="32" t="s">
        <v>21</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 "","",AN8)</f>
        <v>13. 12. 2017</v>
      </c>
      <c r="AN47" s="72"/>
      <c r="AO47" s="40"/>
      <c r="AP47" s="40"/>
      <c r="AQ47" s="40"/>
      <c r="AR47" s="44"/>
      <c r="BE47" s="38"/>
    </row>
    <row r="48" s="2" customFormat="1" ht="6.96"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2" customFormat="1" ht="15.15" customHeight="1">
      <c r="A49" s="38"/>
      <c r="B49" s="39"/>
      <c r="C49" s="32" t="s">
        <v>25</v>
      </c>
      <c r="D49" s="40"/>
      <c r="E49" s="40"/>
      <c r="F49" s="40"/>
      <c r="G49" s="40"/>
      <c r="H49" s="40"/>
      <c r="I49" s="40"/>
      <c r="J49" s="40"/>
      <c r="K49" s="40"/>
      <c r="L49" s="64" t="str">
        <f>IF(E11= "","",E11)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2" t="s">
        <v>30</v>
      </c>
      <c r="AJ49" s="40"/>
      <c r="AK49" s="40"/>
      <c r="AL49" s="40"/>
      <c r="AM49" s="73" t="str">
        <f>IF(E17="","",E17)</f>
        <v xml:space="preserve"> </v>
      </c>
      <c r="AN49" s="64"/>
      <c r="AO49" s="64"/>
      <c r="AP49" s="64"/>
      <c r="AQ49" s="40"/>
      <c r="AR49" s="44"/>
      <c r="AS49" s="74" t="s">
        <v>49</v>
      </c>
      <c r="AT49" s="75"/>
      <c r="AU49" s="76"/>
      <c r="AV49" s="76"/>
      <c r="AW49" s="76"/>
      <c r="AX49" s="76"/>
      <c r="AY49" s="76"/>
      <c r="AZ49" s="76"/>
      <c r="BA49" s="76"/>
      <c r="BB49" s="76"/>
      <c r="BC49" s="76"/>
      <c r="BD49" s="77"/>
      <c r="BE49" s="38"/>
    </row>
    <row r="50" s="2" customFormat="1" ht="15.15" customHeight="1">
      <c r="A50" s="38"/>
      <c r="B50" s="39"/>
      <c r="C50" s="32" t="s">
        <v>28</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32</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2" customFormat="1" ht="29.28" customHeight="1">
      <c r="A52" s="38"/>
      <c r="B52" s="39"/>
      <c r="C52" s="86" t="s">
        <v>50</v>
      </c>
      <c r="D52" s="87"/>
      <c r="E52" s="87"/>
      <c r="F52" s="87"/>
      <c r="G52" s="87"/>
      <c r="H52" s="88"/>
      <c r="I52" s="89" t="s">
        <v>51</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52</v>
      </c>
      <c r="AH52" s="87"/>
      <c r="AI52" s="87"/>
      <c r="AJ52" s="87"/>
      <c r="AK52" s="87"/>
      <c r="AL52" s="87"/>
      <c r="AM52" s="87"/>
      <c r="AN52" s="89" t="s">
        <v>53</v>
      </c>
      <c r="AO52" s="87"/>
      <c r="AP52" s="87"/>
      <c r="AQ52" s="91" t="s">
        <v>54</v>
      </c>
      <c r="AR52" s="44"/>
      <c r="AS52" s="92" t="s">
        <v>55</v>
      </c>
      <c r="AT52" s="93" t="s">
        <v>56</v>
      </c>
      <c r="AU52" s="93" t="s">
        <v>57</v>
      </c>
      <c r="AV52" s="93" t="s">
        <v>58</v>
      </c>
      <c r="AW52" s="93" t="s">
        <v>59</v>
      </c>
      <c r="AX52" s="93" t="s">
        <v>60</v>
      </c>
      <c r="AY52" s="93" t="s">
        <v>61</v>
      </c>
      <c r="AZ52" s="93" t="s">
        <v>62</v>
      </c>
      <c r="BA52" s="93" t="s">
        <v>63</v>
      </c>
      <c r="BB52" s="93" t="s">
        <v>64</v>
      </c>
      <c r="BC52" s="93" t="s">
        <v>65</v>
      </c>
      <c r="BD52" s="94" t="s">
        <v>66</v>
      </c>
      <c r="BE52" s="38"/>
    </row>
    <row r="53"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6" customFormat="1" ht="32.4" customHeight="1">
      <c r="A54" s="6"/>
      <c r="B54" s="98"/>
      <c r="C54" s="99" t="s">
        <v>67</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ROUND(SUM(AG55:AG57),2)</f>
        <v>0</v>
      </c>
      <c r="AH54" s="101"/>
      <c r="AI54" s="101"/>
      <c r="AJ54" s="101"/>
      <c r="AK54" s="101"/>
      <c r="AL54" s="101"/>
      <c r="AM54" s="101"/>
      <c r="AN54" s="102">
        <f>SUM(AG54,AT54)</f>
        <v>0</v>
      </c>
      <c r="AO54" s="102"/>
      <c r="AP54" s="102"/>
      <c r="AQ54" s="103" t="s">
        <v>19</v>
      </c>
      <c r="AR54" s="104"/>
      <c r="AS54" s="105">
        <f>ROUND(SUM(AS55:AS57),2)</f>
        <v>0</v>
      </c>
      <c r="AT54" s="106">
        <f>ROUND(SUM(AV54:AW54),2)</f>
        <v>0</v>
      </c>
      <c r="AU54" s="107">
        <f>ROUND(SUM(AU55:AU57),5)</f>
        <v>0</v>
      </c>
      <c r="AV54" s="106">
        <f>ROUND(AZ54*L29,2)</f>
        <v>0</v>
      </c>
      <c r="AW54" s="106">
        <f>ROUND(BA54*L30,2)</f>
        <v>0</v>
      </c>
      <c r="AX54" s="106">
        <f>ROUND(BB54*L29,2)</f>
        <v>0</v>
      </c>
      <c r="AY54" s="106">
        <f>ROUND(BC54*L30,2)</f>
        <v>0</v>
      </c>
      <c r="AZ54" s="106">
        <f>ROUND(SUM(AZ55:AZ57),2)</f>
        <v>0</v>
      </c>
      <c r="BA54" s="106">
        <f>ROUND(SUM(BA55:BA57),2)</f>
        <v>0</v>
      </c>
      <c r="BB54" s="106">
        <f>ROUND(SUM(BB55:BB57),2)</f>
        <v>0</v>
      </c>
      <c r="BC54" s="106">
        <f>ROUND(SUM(BC55:BC57),2)</f>
        <v>0</v>
      </c>
      <c r="BD54" s="108">
        <f>ROUND(SUM(BD55:BD57),2)</f>
        <v>0</v>
      </c>
      <c r="BE54" s="6"/>
      <c r="BS54" s="109" t="s">
        <v>68</v>
      </c>
      <c r="BT54" s="109" t="s">
        <v>69</v>
      </c>
      <c r="BU54" s="110" t="s">
        <v>70</v>
      </c>
      <c r="BV54" s="109" t="s">
        <v>71</v>
      </c>
      <c r="BW54" s="109" t="s">
        <v>5</v>
      </c>
      <c r="BX54" s="109" t="s">
        <v>72</v>
      </c>
      <c r="CL54" s="109" t="s">
        <v>19</v>
      </c>
    </row>
    <row r="55" s="7" customFormat="1" ht="24.75" customHeight="1">
      <c r="A55" s="111" t="s">
        <v>73</v>
      </c>
      <c r="B55" s="112"/>
      <c r="C55" s="113"/>
      <c r="D55" s="114" t="s">
        <v>74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'00 - Klikatá SÚ,č.13279,P...'!J30</f>
        <v>0</v>
      </c>
      <c r="AH55" s="115"/>
      <c r="AI55" s="115"/>
      <c r="AJ55" s="115"/>
      <c r="AK55" s="115"/>
      <c r="AL55" s="115"/>
      <c r="AM55" s="115"/>
      <c r="AN55" s="116">
        <f>SUM(AG55,AT55)</f>
        <v>0</v>
      </c>
      <c r="AO55" s="115"/>
      <c r="AP55" s="115"/>
      <c r="AQ55" s="117" t="s">
        <v>75</v>
      </c>
      <c r="AR55" s="118"/>
      <c r="AS55" s="119">
        <v>0</v>
      </c>
      <c r="AT55" s="120">
        <f>ROUND(SUM(AV55:AW55),2)</f>
        <v>0</v>
      </c>
      <c r="AU55" s="121">
        <f>'00 - Klikatá SÚ,č.13279,P...'!P87</f>
        <v>0</v>
      </c>
      <c r="AV55" s="120">
        <f>'00 - Klikatá SÚ,č.13279,P...'!J33</f>
        <v>0</v>
      </c>
      <c r="AW55" s="120">
        <f>'00 - Klikatá SÚ,č.13279,P...'!J34</f>
        <v>0</v>
      </c>
      <c r="AX55" s="120">
        <f>'00 - Klikatá SÚ,č.13279,P...'!J35</f>
        <v>0</v>
      </c>
      <c r="AY55" s="120">
        <f>'00 - Klikatá SÚ,č.13279,P...'!J36</f>
        <v>0</v>
      </c>
      <c r="AZ55" s="120">
        <f>'00 - Klikatá SÚ,č.13279,P...'!F33</f>
        <v>0</v>
      </c>
      <c r="BA55" s="120">
        <f>'00 - Klikatá SÚ,č.13279,P...'!F34</f>
        <v>0</v>
      </c>
      <c r="BB55" s="120">
        <f>'00 - Klikatá SÚ,č.13279,P...'!F35</f>
        <v>0</v>
      </c>
      <c r="BC55" s="120">
        <f>'00 - Klikatá SÚ,č.13279,P...'!F36</f>
        <v>0</v>
      </c>
      <c r="BD55" s="122">
        <f>'00 - Klikatá SÚ,č.13279,P...'!F37</f>
        <v>0</v>
      </c>
      <c r="BE55" s="7"/>
      <c r="BT55" s="123" t="s">
        <v>76</v>
      </c>
      <c r="BV55" s="123" t="s">
        <v>71</v>
      </c>
      <c r="BW55" s="123" t="s">
        <v>77</v>
      </c>
      <c r="BX55" s="123" t="s">
        <v>5</v>
      </c>
      <c r="CL55" s="123" t="s">
        <v>19</v>
      </c>
      <c r="CM55" s="123" t="s">
        <v>78</v>
      </c>
    </row>
    <row r="56" s="7" customFormat="1" ht="16.5" customHeight="1">
      <c r="A56" s="111" t="s">
        <v>73</v>
      </c>
      <c r="B56" s="112"/>
      <c r="C56" s="113"/>
      <c r="D56" s="114" t="s">
        <v>79</v>
      </c>
      <c r="E56" s="114"/>
      <c r="F56" s="114"/>
      <c r="G56" s="114"/>
      <c r="H56" s="114"/>
      <c r="I56" s="115"/>
      <c r="J56" s="114" t="s">
        <v>80</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'01 - Dopravní opatření'!J30</f>
        <v>0</v>
      </c>
      <c r="AH56" s="115"/>
      <c r="AI56" s="115"/>
      <c r="AJ56" s="115"/>
      <c r="AK56" s="115"/>
      <c r="AL56" s="115"/>
      <c r="AM56" s="115"/>
      <c r="AN56" s="116">
        <f>SUM(AG56,AT56)</f>
        <v>0</v>
      </c>
      <c r="AO56" s="115"/>
      <c r="AP56" s="115"/>
      <c r="AQ56" s="117" t="s">
        <v>75</v>
      </c>
      <c r="AR56" s="118"/>
      <c r="AS56" s="119">
        <v>0</v>
      </c>
      <c r="AT56" s="120">
        <f>ROUND(SUM(AV56:AW56),2)</f>
        <v>0</v>
      </c>
      <c r="AU56" s="121">
        <f>'01 - Dopravní opatření'!P83</f>
        <v>0</v>
      </c>
      <c r="AV56" s="120">
        <f>'01 - Dopravní opatření'!J33</f>
        <v>0</v>
      </c>
      <c r="AW56" s="120">
        <f>'01 - Dopravní opatření'!J34</f>
        <v>0</v>
      </c>
      <c r="AX56" s="120">
        <f>'01 - Dopravní opatření'!J35</f>
        <v>0</v>
      </c>
      <c r="AY56" s="120">
        <f>'01 - Dopravní opatření'!J36</f>
        <v>0</v>
      </c>
      <c r="AZ56" s="120">
        <f>'01 - Dopravní opatření'!F33</f>
        <v>0</v>
      </c>
      <c r="BA56" s="120">
        <f>'01 - Dopravní opatření'!F34</f>
        <v>0</v>
      </c>
      <c r="BB56" s="120">
        <f>'01 - Dopravní opatření'!F35</f>
        <v>0</v>
      </c>
      <c r="BC56" s="120">
        <f>'01 - Dopravní opatření'!F36</f>
        <v>0</v>
      </c>
      <c r="BD56" s="122">
        <f>'01 - Dopravní opatření'!F37</f>
        <v>0</v>
      </c>
      <c r="BE56" s="7"/>
      <c r="BT56" s="123" t="s">
        <v>76</v>
      </c>
      <c r="BV56" s="123" t="s">
        <v>71</v>
      </c>
      <c r="BW56" s="123" t="s">
        <v>81</v>
      </c>
      <c r="BX56" s="123" t="s">
        <v>5</v>
      </c>
      <c r="CL56" s="123" t="s">
        <v>19</v>
      </c>
      <c r="CM56" s="123" t="s">
        <v>78</v>
      </c>
    </row>
    <row r="57" s="7" customFormat="1" ht="16.5" customHeight="1">
      <c r="A57" s="111" t="s">
        <v>73</v>
      </c>
      <c r="B57" s="112"/>
      <c r="C57" s="113"/>
      <c r="D57" s="114" t="s">
        <v>82</v>
      </c>
      <c r="E57" s="114"/>
      <c r="F57" s="114"/>
      <c r="G57" s="114"/>
      <c r="H57" s="114"/>
      <c r="I57" s="115"/>
      <c r="J57" s="114" t="s">
        <v>83</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'02 - Ostatní náklady'!J30</f>
        <v>0</v>
      </c>
      <c r="AH57" s="115"/>
      <c r="AI57" s="115"/>
      <c r="AJ57" s="115"/>
      <c r="AK57" s="115"/>
      <c r="AL57" s="115"/>
      <c r="AM57" s="115"/>
      <c r="AN57" s="116">
        <f>SUM(AG57,AT57)</f>
        <v>0</v>
      </c>
      <c r="AO57" s="115"/>
      <c r="AP57" s="115"/>
      <c r="AQ57" s="117" t="s">
        <v>75</v>
      </c>
      <c r="AR57" s="118"/>
      <c r="AS57" s="124">
        <v>0</v>
      </c>
      <c r="AT57" s="125">
        <f>ROUND(SUM(AV57:AW57),2)</f>
        <v>0</v>
      </c>
      <c r="AU57" s="126">
        <f>'02 - Ostatní náklady'!P85</f>
        <v>0</v>
      </c>
      <c r="AV57" s="125">
        <f>'02 - Ostatní náklady'!J33</f>
        <v>0</v>
      </c>
      <c r="AW57" s="125">
        <f>'02 - Ostatní náklady'!J34</f>
        <v>0</v>
      </c>
      <c r="AX57" s="125">
        <f>'02 - Ostatní náklady'!J35</f>
        <v>0</v>
      </c>
      <c r="AY57" s="125">
        <f>'02 - Ostatní náklady'!J36</f>
        <v>0</v>
      </c>
      <c r="AZ57" s="125">
        <f>'02 - Ostatní náklady'!F33</f>
        <v>0</v>
      </c>
      <c r="BA57" s="125">
        <f>'02 - Ostatní náklady'!F34</f>
        <v>0</v>
      </c>
      <c r="BB57" s="125">
        <f>'02 - Ostatní náklady'!F35</f>
        <v>0</v>
      </c>
      <c r="BC57" s="125">
        <f>'02 - Ostatní náklady'!F36</f>
        <v>0</v>
      </c>
      <c r="BD57" s="127">
        <f>'02 - Ostatní náklady'!F37</f>
        <v>0</v>
      </c>
      <c r="BE57" s="7"/>
      <c r="BT57" s="123" t="s">
        <v>76</v>
      </c>
      <c r="BV57" s="123" t="s">
        <v>71</v>
      </c>
      <c r="BW57" s="123" t="s">
        <v>84</v>
      </c>
      <c r="BX57" s="123" t="s">
        <v>5</v>
      </c>
      <c r="CL57" s="123" t="s">
        <v>19</v>
      </c>
      <c r="CM57" s="123" t="s">
        <v>78</v>
      </c>
    </row>
    <row r="58" s="2" customFormat="1" ht="30" customHeight="1">
      <c r="A58" s="38"/>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4"/>
      <c r="AS58" s="38"/>
      <c r="AT58" s="38"/>
      <c r="AU58" s="38"/>
      <c r="AV58" s="38"/>
      <c r="AW58" s="38"/>
      <c r="AX58" s="38"/>
      <c r="AY58" s="38"/>
      <c r="AZ58" s="38"/>
      <c r="BA58" s="38"/>
      <c r="BB58" s="38"/>
      <c r="BC58" s="38"/>
      <c r="BD58" s="38"/>
      <c r="BE58" s="38"/>
    </row>
    <row r="59" s="2" customFormat="1" ht="6.96" customHeight="1">
      <c r="A59" s="38"/>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44"/>
      <c r="AS59" s="38"/>
      <c r="AT59" s="38"/>
      <c r="AU59" s="38"/>
      <c r="AV59" s="38"/>
      <c r="AW59" s="38"/>
      <c r="AX59" s="38"/>
      <c r="AY59" s="38"/>
      <c r="AZ59" s="38"/>
      <c r="BA59" s="38"/>
      <c r="BB59" s="38"/>
      <c r="BC59" s="38"/>
      <c r="BD59" s="38"/>
      <c r="BE59" s="38"/>
    </row>
  </sheetData>
  <sheetProtection sheet="1" formatColumns="0" formatRows="0" objects="1" scenarios="1" spinCount="100000" saltValue="RvMQbKsti+4jhss9ZPhSDjmzWoyP3rrgJ7FEXT764YsY9x/P7kG6tyWhDKBk/tyZaHG2ijMM3J945ml44Fef3w==" hashValue="rHpyBIh86UYwqstvgt4rYAypVxAJbOuRiOIbgI83p67ehr56Zjc5txlUTezCWv5235gF7jUS6hbarfBfNhOepA==" algorithmName="SHA-512" password="CC35"/>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Klikatá SÚ,č.13279,P...'!C2" display="/"/>
    <hyperlink ref="A56" location="'01 - Dopravní opatření'!C2" display="/"/>
    <hyperlink ref="A57" location="'02 - Ostatní náklady'!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8"/>
      <c r="L2" s="1"/>
      <c r="M2" s="1"/>
      <c r="N2" s="1"/>
      <c r="O2" s="1"/>
      <c r="P2" s="1"/>
      <c r="Q2" s="1"/>
      <c r="R2" s="1"/>
      <c r="S2" s="1"/>
      <c r="T2" s="1"/>
      <c r="U2" s="1"/>
      <c r="V2" s="1"/>
      <c r="AT2" s="17" t="s">
        <v>77</v>
      </c>
      <c r="AZ2" s="129" t="s">
        <v>85</v>
      </c>
      <c r="BA2" s="129" t="s">
        <v>86</v>
      </c>
      <c r="BB2" s="129" t="s">
        <v>19</v>
      </c>
      <c r="BC2" s="129" t="s">
        <v>87</v>
      </c>
      <c r="BD2" s="129" t="s">
        <v>78</v>
      </c>
    </row>
    <row r="3" s="1" customFormat="1" ht="6.96" customHeight="1">
      <c r="B3" s="130"/>
      <c r="C3" s="131"/>
      <c r="D3" s="131"/>
      <c r="E3" s="131"/>
      <c r="F3" s="131"/>
      <c r="G3" s="131"/>
      <c r="H3" s="131"/>
      <c r="I3" s="132"/>
      <c r="J3" s="131"/>
      <c r="K3" s="131"/>
      <c r="L3" s="20"/>
      <c r="AT3" s="17" t="s">
        <v>78</v>
      </c>
      <c r="AZ3" s="129" t="s">
        <v>88</v>
      </c>
      <c r="BA3" s="129" t="s">
        <v>19</v>
      </c>
      <c r="BB3" s="129" t="s">
        <v>19</v>
      </c>
      <c r="BC3" s="129" t="s">
        <v>89</v>
      </c>
      <c r="BD3" s="129" t="s">
        <v>78</v>
      </c>
    </row>
    <row r="4" s="1" customFormat="1" ht="24.96" customHeight="1">
      <c r="B4" s="20"/>
      <c r="D4" s="133" t="s">
        <v>90</v>
      </c>
      <c r="I4" s="128"/>
      <c r="L4" s="20"/>
      <c r="M4" s="134" t="s">
        <v>10</v>
      </c>
      <c r="AT4" s="17" t="s">
        <v>4</v>
      </c>
    </row>
    <row r="5" s="1" customFormat="1" ht="6.96" customHeight="1">
      <c r="B5" s="20"/>
      <c r="I5" s="128"/>
      <c r="L5" s="20"/>
    </row>
    <row r="6" s="1" customFormat="1" ht="12" customHeight="1">
      <c r="B6" s="20"/>
      <c r="D6" s="135" t="s">
        <v>16</v>
      </c>
      <c r="I6" s="128"/>
      <c r="L6" s="20"/>
    </row>
    <row r="7" s="1" customFormat="1" ht="16.5" customHeight="1">
      <c r="B7" s="20"/>
      <c r="E7" s="136" t="str">
        <f>'Rekapitulace stavby'!K6</f>
        <v>Klikatá SÚ,č.13279,Praha 5 ( Puchmajerova- OK U Trezovky)</v>
      </c>
      <c r="F7" s="135"/>
      <c r="G7" s="135"/>
      <c r="H7" s="135"/>
      <c r="I7" s="128"/>
      <c r="L7" s="20"/>
    </row>
    <row r="8" s="2" customFormat="1" ht="12" customHeight="1">
      <c r="A8" s="38"/>
      <c r="B8" s="44"/>
      <c r="C8" s="38"/>
      <c r="D8" s="135" t="s">
        <v>91</v>
      </c>
      <c r="E8" s="38"/>
      <c r="F8" s="38"/>
      <c r="G8" s="38"/>
      <c r="H8" s="38"/>
      <c r="I8" s="137"/>
      <c r="J8" s="38"/>
      <c r="K8" s="38"/>
      <c r="L8" s="138"/>
      <c r="S8" s="38"/>
      <c r="T8" s="38"/>
      <c r="U8" s="38"/>
      <c r="V8" s="38"/>
      <c r="W8" s="38"/>
      <c r="X8" s="38"/>
      <c r="Y8" s="38"/>
      <c r="Z8" s="38"/>
      <c r="AA8" s="38"/>
      <c r="AB8" s="38"/>
      <c r="AC8" s="38"/>
      <c r="AD8" s="38"/>
      <c r="AE8" s="38"/>
    </row>
    <row r="9" s="2" customFormat="1" ht="16.5" customHeight="1">
      <c r="A9" s="38"/>
      <c r="B9" s="44"/>
      <c r="C9" s="38"/>
      <c r="D9" s="38"/>
      <c r="E9" s="139" t="s">
        <v>92</v>
      </c>
      <c r="F9" s="38"/>
      <c r="G9" s="38"/>
      <c r="H9" s="38"/>
      <c r="I9" s="137"/>
      <c r="J9" s="38"/>
      <c r="K9" s="38"/>
      <c r="L9" s="138"/>
      <c r="S9" s="38"/>
      <c r="T9" s="38"/>
      <c r="U9" s="38"/>
      <c r="V9" s="38"/>
      <c r="W9" s="38"/>
      <c r="X9" s="38"/>
      <c r="Y9" s="38"/>
      <c r="Z9" s="38"/>
      <c r="AA9" s="38"/>
      <c r="AB9" s="38"/>
      <c r="AC9" s="38"/>
      <c r="AD9" s="38"/>
      <c r="AE9" s="38"/>
    </row>
    <row r="10" s="2" customFormat="1">
      <c r="A10" s="38"/>
      <c r="B10" s="44"/>
      <c r="C10" s="38"/>
      <c r="D10" s="38"/>
      <c r="E10" s="38"/>
      <c r="F10" s="38"/>
      <c r="G10" s="38"/>
      <c r="H10" s="38"/>
      <c r="I10" s="137"/>
      <c r="J10" s="38"/>
      <c r="K10" s="38"/>
      <c r="L10" s="138"/>
      <c r="S10" s="38"/>
      <c r="T10" s="38"/>
      <c r="U10" s="38"/>
      <c r="V10" s="38"/>
      <c r="W10" s="38"/>
      <c r="X10" s="38"/>
      <c r="Y10" s="38"/>
      <c r="Z10" s="38"/>
      <c r="AA10" s="38"/>
      <c r="AB10" s="38"/>
      <c r="AC10" s="38"/>
      <c r="AD10" s="38"/>
      <c r="AE10" s="38"/>
    </row>
    <row r="11" s="2" customFormat="1" ht="12" customHeight="1">
      <c r="A11" s="38"/>
      <c r="B11" s="44"/>
      <c r="C11" s="38"/>
      <c r="D11" s="135" t="s">
        <v>18</v>
      </c>
      <c r="E11" s="38"/>
      <c r="F11" s="140" t="s">
        <v>19</v>
      </c>
      <c r="G11" s="38"/>
      <c r="H11" s="38"/>
      <c r="I11" s="141" t="s">
        <v>20</v>
      </c>
      <c r="J11" s="140" t="s">
        <v>19</v>
      </c>
      <c r="K11" s="38"/>
      <c r="L11" s="138"/>
      <c r="S11" s="38"/>
      <c r="T11" s="38"/>
      <c r="U11" s="38"/>
      <c r="V11" s="38"/>
      <c r="W11" s="38"/>
      <c r="X11" s="38"/>
      <c r="Y11" s="38"/>
      <c r="Z11" s="38"/>
      <c r="AA11" s="38"/>
      <c r="AB11" s="38"/>
      <c r="AC11" s="38"/>
      <c r="AD11" s="38"/>
      <c r="AE11" s="38"/>
    </row>
    <row r="12" s="2" customFormat="1" ht="12" customHeight="1">
      <c r="A12" s="38"/>
      <c r="B12" s="44"/>
      <c r="C12" s="38"/>
      <c r="D12" s="135" t="s">
        <v>21</v>
      </c>
      <c r="E12" s="38"/>
      <c r="F12" s="140" t="s">
        <v>22</v>
      </c>
      <c r="G12" s="38"/>
      <c r="H12" s="38"/>
      <c r="I12" s="141" t="s">
        <v>23</v>
      </c>
      <c r="J12" s="142" t="str">
        <f>'Rekapitulace stavby'!AN8</f>
        <v>13. 12. 2017</v>
      </c>
      <c r="K12" s="38"/>
      <c r="L12" s="138"/>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37"/>
      <c r="J13" s="38"/>
      <c r="K13" s="38"/>
      <c r="L13" s="138"/>
      <c r="S13" s="38"/>
      <c r="T13" s="38"/>
      <c r="U13" s="38"/>
      <c r="V13" s="38"/>
      <c r="W13" s="38"/>
      <c r="X13" s="38"/>
      <c r="Y13" s="38"/>
      <c r="Z13" s="38"/>
      <c r="AA13" s="38"/>
      <c r="AB13" s="38"/>
      <c r="AC13" s="38"/>
      <c r="AD13" s="38"/>
      <c r="AE13" s="38"/>
    </row>
    <row r="14" s="2" customFormat="1" ht="12" customHeight="1">
      <c r="A14" s="38"/>
      <c r="B14" s="44"/>
      <c r="C14" s="38"/>
      <c r="D14" s="135" t="s">
        <v>25</v>
      </c>
      <c r="E14" s="38"/>
      <c r="F14" s="38"/>
      <c r="G14" s="38"/>
      <c r="H14" s="38"/>
      <c r="I14" s="141" t="s">
        <v>26</v>
      </c>
      <c r="J14" s="140" t="str">
        <f>IF('Rekapitulace stavby'!AN10="","",'Rekapitulace stavby'!AN10)</f>
        <v/>
      </c>
      <c r="K14" s="38"/>
      <c r="L14" s="138"/>
      <c r="S14" s="38"/>
      <c r="T14" s="38"/>
      <c r="U14" s="38"/>
      <c r="V14" s="38"/>
      <c r="W14" s="38"/>
      <c r="X14" s="38"/>
      <c r="Y14" s="38"/>
      <c r="Z14" s="38"/>
      <c r="AA14" s="38"/>
      <c r="AB14" s="38"/>
      <c r="AC14" s="38"/>
      <c r="AD14" s="38"/>
      <c r="AE14" s="38"/>
    </row>
    <row r="15" s="2" customFormat="1" ht="18" customHeight="1">
      <c r="A15" s="38"/>
      <c r="B15" s="44"/>
      <c r="C15" s="38"/>
      <c r="D15" s="38"/>
      <c r="E15" s="140" t="str">
        <f>IF('Rekapitulace stavby'!E11="","",'Rekapitulace stavby'!E11)</f>
        <v xml:space="preserve"> </v>
      </c>
      <c r="F15" s="38"/>
      <c r="G15" s="38"/>
      <c r="H15" s="38"/>
      <c r="I15" s="141" t="s">
        <v>27</v>
      </c>
      <c r="J15" s="140" t="str">
        <f>IF('Rekapitulace stavby'!AN11="","",'Rekapitulace stavby'!AN11)</f>
        <v/>
      </c>
      <c r="K15" s="38"/>
      <c r="L15" s="138"/>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37"/>
      <c r="J16" s="38"/>
      <c r="K16" s="38"/>
      <c r="L16" s="138"/>
      <c r="S16" s="38"/>
      <c r="T16" s="38"/>
      <c r="U16" s="38"/>
      <c r="V16" s="38"/>
      <c r="W16" s="38"/>
      <c r="X16" s="38"/>
      <c r="Y16" s="38"/>
      <c r="Z16" s="38"/>
      <c r="AA16" s="38"/>
      <c r="AB16" s="38"/>
      <c r="AC16" s="38"/>
      <c r="AD16" s="38"/>
      <c r="AE16" s="38"/>
    </row>
    <row r="17" s="2" customFormat="1" ht="12" customHeight="1">
      <c r="A17" s="38"/>
      <c r="B17" s="44"/>
      <c r="C17" s="38"/>
      <c r="D17" s="135" t="s">
        <v>28</v>
      </c>
      <c r="E17" s="38"/>
      <c r="F17" s="38"/>
      <c r="G17" s="38"/>
      <c r="H17" s="38"/>
      <c r="I17" s="141" t="s">
        <v>26</v>
      </c>
      <c r="J17" s="33" t="str">
        <f>'Rekapitulace stavby'!AN13</f>
        <v>Vyplň údaj</v>
      </c>
      <c r="K17" s="38"/>
      <c r="L17" s="138"/>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0"/>
      <c r="G18" s="140"/>
      <c r="H18" s="140"/>
      <c r="I18" s="141" t="s">
        <v>27</v>
      </c>
      <c r="J18" s="33" t="str">
        <f>'Rekapitulace stavby'!AN14</f>
        <v>Vyplň údaj</v>
      </c>
      <c r="K18" s="38"/>
      <c r="L18" s="138"/>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37"/>
      <c r="J19" s="38"/>
      <c r="K19" s="38"/>
      <c r="L19" s="138"/>
      <c r="S19" s="38"/>
      <c r="T19" s="38"/>
      <c r="U19" s="38"/>
      <c r="V19" s="38"/>
      <c r="W19" s="38"/>
      <c r="X19" s="38"/>
      <c r="Y19" s="38"/>
      <c r="Z19" s="38"/>
      <c r="AA19" s="38"/>
      <c r="AB19" s="38"/>
      <c r="AC19" s="38"/>
      <c r="AD19" s="38"/>
      <c r="AE19" s="38"/>
    </row>
    <row r="20" s="2" customFormat="1" ht="12" customHeight="1">
      <c r="A20" s="38"/>
      <c r="B20" s="44"/>
      <c r="C20" s="38"/>
      <c r="D20" s="135" t="s">
        <v>30</v>
      </c>
      <c r="E20" s="38"/>
      <c r="F20" s="38"/>
      <c r="G20" s="38"/>
      <c r="H20" s="38"/>
      <c r="I20" s="141" t="s">
        <v>26</v>
      </c>
      <c r="J20" s="140" t="str">
        <f>IF('Rekapitulace stavby'!AN16="","",'Rekapitulace stavby'!AN16)</f>
        <v/>
      </c>
      <c r="K20" s="38"/>
      <c r="L20" s="138"/>
      <c r="S20" s="38"/>
      <c r="T20" s="38"/>
      <c r="U20" s="38"/>
      <c r="V20" s="38"/>
      <c r="W20" s="38"/>
      <c r="X20" s="38"/>
      <c r="Y20" s="38"/>
      <c r="Z20" s="38"/>
      <c r="AA20" s="38"/>
      <c r="AB20" s="38"/>
      <c r="AC20" s="38"/>
      <c r="AD20" s="38"/>
      <c r="AE20" s="38"/>
    </row>
    <row r="21" s="2" customFormat="1" ht="18" customHeight="1">
      <c r="A21" s="38"/>
      <c r="B21" s="44"/>
      <c r="C21" s="38"/>
      <c r="D21" s="38"/>
      <c r="E21" s="140" t="str">
        <f>IF('Rekapitulace stavby'!E17="","",'Rekapitulace stavby'!E17)</f>
        <v xml:space="preserve"> </v>
      </c>
      <c r="F21" s="38"/>
      <c r="G21" s="38"/>
      <c r="H21" s="38"/>
      <c r="I21" s="141" t="s">
        <v>27</v>
      </c>
      <c r="J21" s="140" t="str">
        <f>IF('Rekapitulace stavby'!AN17="","",'Rekapitulace stavby'!AN17)</f>
        <v/>
      </c>
      <c r="K21" s="38"/>
      <c r="L21" s="138"/>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37"/>
      <c r="J22" s="38"/>
      <c r="K22" s="38"/>
      <c r="L22" s="138"/>
      <c r="S22" s="38"/>
      <c r="T22" s="38"/>
      <c r="U22" s="38"/>
      <c r="V22" s="38"/>
      <c r="W22" s="38"/>
      <c r="X22" s="38"/>
      <c r="Y22" s="38"/>
      <c r="Z22" s="38"/>
      <c r="AA22" s="38"/>
      <c r="AB22" s="38"/>
      <c r="AC22" s="38"/>
      <c r="AD22" s="38"/>
      <c r="AE22" s="38"/>
    </row>
    <row r="23" s="2" customFormat="1" ht="12" customHeight="1">
      <c r="A23" s="38"/>
      <c r="B23" s="44"/>
      <c r="C23" s="38"/>
      <c r="D23" s="135" t="s">
        <v>32</v>
      </c>
      <c r="E23" s="38"/>
      <c r="F23" s="38"/>
      <c r="G23" s="38"/>
      <c r="H23" s="38"/>
      <c r="I23" s="141" t="s">
        <v>26</v>
      </c>
      <c r="J23" s="140" t="str">
        <f>IF('Rekapitulace stavby'!AN19="","",'Rekapitulace stavby'!AN19)</f>
        <v/>
      </c>
      <c r="K23" s="38"/>
      <c r="L23" s="138"/>
      <c r="S23" s="38"/>
      <c r="T23" s="38"/>
      <c r="U23" s="38"/>
      <c r="V23" s="38"/>
      <c r="W23" s="38"/>
      <c r="X23" s="38"/>
      <c r="Y23" s="38"/>
      <c r="Z23" s="38"/>
      <c r="AA23" s="38"/>
      <c r="AB23" s="38"/>
      <c r="AC23" s="38"/>
      <c r="AD23" s="38"/>
      <c r="AE23" s="38"/>
    </row>
    <row r="24" s="2" customFormat="1" ht="18" customHeight="1">
      <c r="A24" s="38"/>
      <c r="B24" s="44"/>
      <c r="C24" s="38"/>
      <c r="D24" s="38"/>
      <c r="E24" s="140" t="str">
        <f>IF('Rekapitulace stavby'!E20="","",'Rekapitulace stavby'!E20)</f>
        <v xml:space="preserve"> </v>
      </c>
      <c r="F24" s="38"/>
      <c r="G24" s="38"/>
      <c r="H24" s="38"/>
      <c r="I24" s="141" t="s">
        <v>27</v>
      </c>
      <c r="J24" s="140" t="str">
        <f>IF('Rekapitulace stavby'!AN20="","",'Rekapitulace stavby'!AN20)</f>
        <v/>
      </c>
      <c r="K24" s="38"/>
      <c r="L24" s="138"/>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37"/>
      <c r="J25" s="38"/>
      <c r="K25" s="38"/>
      <c r="L25" s="138"/>
      <c r="S25" s="38"/>
      <c r="T25" s="38"/>
      <c r="U25" s="38"/>
      <c r="V25" s="38"/>
      <c r="W25" s="38"/>
      <c r="X25" s="38"/>
      <c r="Y25" s="38"/>
      <c r="Z25" s="38"/>
      <c r="AA25" s="38"/>
      <c r="AB25" s="38"/>
      <c r="AC25" s="38"/>
      <c r="AD25" s="38"/>
      <c r="AE25" s="38"/>
    </row>
    <row r="26" s="2" customFormat="1" ht="12" customHeight="1">
      <c r="A26" s="38"/>
      <c r="B26" s="44"/>
      <c r="C26" s="38"/>
      <c r="D26" s="135" t="s">
        <v>33</v>
      </c>
      <c r="E26" s="38"/>
      <c r="F26" s="38"/>
      <c r="G26" s="38"/>
      <c r="H26" s="38"/>
      <c r="I26" s="137"/>
      <c r="J26" s="38"/>
      <c r="K26" s="38"/>
      <c r="L26" s="138"/>
      <c r="S26" s="38"/>
      <c r="T26" s="38"/>
      <c r="U26" s="38"/>
      <c r="V26" s="38"/>
      <c r="W26" s="38"/>
      <c r="X26" s="38"/>
      <c r="Y26" s="38"/>
      <c r="Z26" s="38"/>
      <c r="AA26" s="38"/>
      <c r="AB26" s="38"/>
      <c r="AC26" s="38"/>
      <c r="AD26" s="38"/>
      <c r="AE26" s="38"/>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8"/>
      <c r="B28" s="44"/>
      <c r="C28" s="38"/>
      <c r="D28" s="38"/>
      <c r="E28" s="38"/>
      <c r="F28" s="38"/>
      <c r="G28" s="38"/>
      <c r="H28" s="38"/>
      <c r="I28" s="137"/>
      <c r="J28" s="38"/>
      <c r="K28" s="38"/>
      <c r="L28" s="138"/>
      <c r="S28" s="38"/>
      <c r="T28" s="38"/>
      <c r="U28" s="38"/>
      <c r="V28" s="38"/>
      <c r="W28" s="38"/>
      <c r="X28" s="38"/>
      <c r="Y28" s="38"/>
      <c r="Z28" s="38"/>
      <c r="AA28" s="38"/>
      <c r="AB28" s="38"/>
      <c r="AC28" s="38"/>
      <c r="AD28" s="38"/>
      <c r="AE28" s="38"/>
    </row>
    <row r="29" s="2" customFormat="1" ht="6.96" customHeight="1">
      <c r="A29" s="38"/>
      <c r="B29" s="44"/>
      <c r="C29" s="38"/>
      <c r="D29" s="148"/>
      <c r="E29" s="148"/>
      <c r="F29" s="148"/>
      <c r="G29" s="148"/>
      <c r="H29" s="148"/>
      <c r="I29" s="149"/>
      <c r="J29" s="148"/>
      <c r="K29" s="148"/>
      <c r="L29" s="138"/>
      <c r="S29" s="38"/>
      <c r="T29" s="38"/>
      <c r="U29" s="38"/>
      <c r="V29" s="38"/>
      <c r="W29" s="38"/>
      <c r="X29" s="38"/>
      <c r="Y29" s="38"/>
      <c r="Z29" s="38"/>
      <c r="AA29" s="38"/>
      <c r="AB29" s="38"/>
      <c r="AC29" s="38"/>
      <c r="AD29" s="38"/>
      <c r="AE29" s="38"/>
    </row>
    <row r="30" s="2" customFormat="1" ht="25.44" customHeight="1">
      <c r="A30" s="38"/>
      <c r="B30" s="44"/>
      <c r="C30" s="38"/>
      <c r="D30" s="150" t="s">
        <v>35</v>
      </c>
      <c r="E30" s="38"/>
      <c r="F30" s="38"/>
      <c r="G30" s="38"/>
      <c r="H30" s="38"/>
      <c r="I30" s="137"/>
      <c r="J30" s="151">
        <f>ROUND(J87, 2)</f>
        <v>0</v>
      </c>
      <c r="K30" s="38"/>
      <c r="L30" s="138"/>
      <c r="S30" s="38"/>
      <c r="T30" s="38"/>
      <c r="U30" s="38"/>
      <c r="V30" s="38"/>
      <c r="W30" s="38"/>
      <c r="X30" s="38"/>
      <c r="Y30" s="38"/>
      <c r="Z30" s="38"/>
      <c r="AA30" s="38"/>
      <c r="AB30" s="38"/>
      <c r="AC30" s="38"/>
      <c r="AD30" s="38"/>
      <c r="AE30" s="38"/>
    </row>
    <row r="31" s="2" customFormat="1" ht="6.96" customHeight="1">
      <c r="A31" s="38"/>
      <c r="B31" s="44"/>
      <c r="C31" s="38"/>
      <c r="D31" s="148"/>
      <c r="E31" s="148"/>
      <c r="F31" s="148"/>
      <c r="G31" s="148"/>
      <c r="H31" s="148"/>
      <c r="I31" s="149"/>
      <c r="J31" s="148"/>
      <c r="K31" s="148"/>
      <c r="L31" s="138"/>
      <c r="S31" s="38"/>
      <c r="T31" s="38"/>
      <c r="U31" s="38"/>
      <c r="V31" s="38"/>
      <c r="W31" s="38"/>
      <c r="X31" s="38"/>
      <c r="Y31" s="38"/>
      <c r="Z31" s="38"/>
      <c r="AA31" s="38"/>
      <c r="AB31" s="38"/>
      <c r="AC31" s="38"/>
      <c r="AD31" s="38"/>
      <c r="AE31" s="38"/>
    </row>
    <row r="32" s="2" customFormat="1" ht="14.4" customHeight="1">
      <c r="A32" s="38"/>
      <c r="B32" s="44"/>
      <c r="C32" s="38"/>
      <c r="D32" s="38"/>
      <c r="E32" s="38"/>
      <c r="F32" s="152" t="s">
        <v>37</v>
      </c>
      <c r="G32" s="38"/>
      <c r="H32" s="38"/>
      <c r="I32" s="153" t="s">
        <v>36</v>
      </c>
      <c r="J32" s="152" t="s">
        <v>38</v>
      </c>
      <c r="K32" s="38"/>
      <c r="L32" s="138"/>
      <c r="S32" s="38"/>
      <c r="T32" s="38"/>
      <c r="U32" s="38"/>
      <c r="V32" s="38"/>
      <c r="W32" s="38"/>
      <c r="X32" s="38"/>
      <c r="Y32" s="38"/>
      <c r="Z32" s="38"/>
      <c r="AA32" s="38"/>
      <c r="AB32" s="38"/>
      <c r="AC32" s="38"/>
      <c r="AD32" s="38"/>
      <c r="AE32" s="38"/>
    </row>
    <row r="33" s="2" customFormat="1" ht="14.4" customHeight="1">
      <c r="A33" s="38"/>
      <c r="B33" s="44"/>
      <c r="C33" s="38"/>
      <c r="D33" s="154" t="s">
        <v>39</v>
      </c>
      <c r="E33" s="135" t="s">
        <v>40</v>
      </c>
      <c r="F33" s="155">
        <f>ROUND((SUM(BE87:BE264)),  2)</f>
        <v>0</v>
      </c>
      <c r="G33" s="38"/>
      <c r="H33" s="38"/>
      <c r="I33" s="156">
        <v>0.20999999999999999</v>
      </c>
      <c r="J33" s="155">
        <f>ROUND(((SUM(BE87:BE264))*I33),  2)</f>
        <v>0</v>
      </c>
      <c r="K33" s="38"/>
      <c r="L33" s="138"/>
      <c r="S33" s="38"/>
      <c r="T33" s="38"/>
      <c r="U33" s="38"/>
      <c r="V33" s="38"/>
      <c r="W33" s="38"/>
      <c r="X33" s="38"/>
      <c r="Y33" s="38"/>
      <c r="Z33" s="38"/>
      <c r="AA33" s="38"/>
      <c r="AB33" s="38"/>
      <c r="AC33" s="38"/>
      <c r="AD33" s="38"/>
      <c r="AE33" s="38"/>
    </row>
    <row r="34" s="2" customFormat="1" ht="14.4" customHeight="1">
      <c r="A34" s="38"/>
      <c r="B34" s="44"/>
      <c r="C34" s="38"/>
      <c r="D34" s="38"/>
      <c r="E34" s="135" t="s">
        <v>41</v>
      </c>
      <c r="F34" s="155">
        <f>ROUND((SUM(BF87:BF264)),  2)</f>
        <v>0</v>
      </c>
      <c r="G34" s="38"/>
      <c r="H34" s="38"/>
      <c r="I34" s="156">
        <v>0.14999999999999999</v>
      </c>
      <c r="J34" s="155">
        <f>ROUND(((SUM(BF87:BF264))*I34),  2)</f>
        <v>0</v>
      </c>
      <c r="K34" s="38"/>
      <c r="L34" s="138"/>
      <c r="S34" s="38"/>
      <c r="T34" s="38"/>
      <c r="U34" s="38"/>
      <c r="V34" s="38"/>
      <c r="W34" s="38"/>
      <c r="X34" s="38"/>
      <c r="Y34" s="38"/>
      <c r="Z34" s="38"/>
      <c r="AA34" s="38"/>
      <c r="AB34" s="38"/>
      <c r="AC34" s="38"/>
      <c r="AD34" s="38"/>
      <c r="AE34" s="38"/>
    </row>
    <row r="35" hidden="1" s="2" customFormat="1" ht="14.4" customHeight="1">
      <c r="A35" s="38"/>
      <c r="B35" s="44"/>
      <c r="C35" s="38"/>
      <c r="D35" s="38"/>
      <c r="E35" s="135" t="s">
        <v>42</v>
      </c>
      <c r="F35" s="155">
        <f>ROUND((SUM(BG87:BG264)),  2)</f>
        <v>0</v>
      </c>
      <c r="G35" s="38"/>
      <c r="H35" s="38"/>
      <c r="I35" s="156">
        <v>0.20999999999999999</v>
      </c>
      <c r="J35" s="155">
        <f>0</f>
        <v>0</v>
      </c>
      <c r="K35" s="38"/>
      <c r="L35" s="138"/>
      <c r="S35" s="38"/>
      <c r="T35" s="38"/>
      <c r="U35" s="38"/>
      <c r="V35" s="38"/>
      <c r="W35" s="38"/>
      <c r="X35" s="38"/>
      <c r="Y35" s="38"/>
      <c r="Z35" s="38"/>
      <c r="AA35" s="38"/>
      <c r="AB35" s="38"/>
      <c r="AC35" s="38"/>
      <c r="AD35" s="38"/>
      <c r="AE35" s="38"/>
    </row>
    <row r="36" hidden="1" s="2" customFormat="1" ht="14.4" customHeight="1">
      <c r="A36" s="38"/>
      <c r="B36" s="44"/>
      <c r="C36" s="38"/>
      <c r="D36" s="38"/>
      <c r="E36" s="135" t="s">
        <v>43</v>
      </c>
      <c r="F36" s="155">
        <f>ROUND((SUM(BH87:BH264)),  2)</f>
        <v>0</v>
      </c>
      <c r="G36" s="38"/>
      <c r="H36" s="38"/>
      <c r="I36" s="156">
        <v>0.14999999999999999</v>
      </c>
      <c r="J36" s="155">
        <f>0</f>
        <v>0</v>
      </c>
      <c r="K36" s="38"/>
      <c r="L36" s="138"/>
      <c r="S36" s="38"/>
      <c r="T36" s="38"/>
      <c r="U36" s="38"/>
      <c r="V36" s="38"/>
      <c r="W36" s="38"/>
      <c r="X36" s="38"/>
      <c r="Y36" s="38"/>
      <c r="Z36" s="38"/>
      <c r="AA36" s="38"/>
      <c r="AB36" s="38"/>
      <c r="AC36" s="38"/>
      <c r="AD36" s="38"/>
      <c r="AE36" s="38"/>
    </row>
    <row r="37" hidden="1" s="2" customFormat="1" ht="14.4" customHeight="1">
      <c r="A37" s="38"/>
      <c r="B37" s="44"/>
      <c r="C37" s="38"/>
      <c r="D37" s="38"/>
      <c r="E37" s="135" t="s">
        <v>44</v>
      </c>
      <c r="F37" s="155">
        <f>ROUND((SUM(BI87:BI264)),  2)</f>
        <v>0</v>
      </c>
      <c r="G37" s="38"/>
      <c r="H37" s="38"/>
      <c r="I37" s="156">
        <v>0</v>
      </c>
      <c r="J37" s="155">
        <f>0</f>
        <v>0</v>
      </c>
      <c r="K37" s="38"/>
      <c r="L37" s="138"/>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37"/>
      <c r="J38" s="38"/>
      <c r="K38" s="38"/>
      <c r="L38" s="138"/>
      <c r="S38" s="38"/>
      <c r="T38" s="38"/>
      <c r="U38" s="38"/>
      <c r="V38" s="38"/>
      <c r="W38" s="38"/>
      <c r="X38" s="38"/>
      <c r="Y38" s="38"/>
      <c r="Z38" s="38"/>
      <c r="AA38" s="38"/>
      <c r="AB38" s="38"/>
      <c r="AC38" s="38"/>
      <c r="AD38" s="38"/>
      <c r="AE38" s="38"/>
    </row>
    <row r="39" s="2" customFormat="1" ht="25.44" customHeight="1">
      <c r="A39" s="38"/>
      <c r="B39" s="44"/>
      <c r="C39" s="157"/>
      <c r="D39" s="158" t="s">
        <v>45</v>
      </c>
      <c r="E39" s="159"/>
      <c r="F39" s="159"/>
      <c r="G39" s="160" t="s">
        <v>46</v>
      </c>
      <c r="H39" s="161" t="s">
        <v>47</v>
      </c>
      <c r="I39" s="162"/>
      <c r="J39" s="163">
        <f>SUM(J30:J37)</f>
        <v>0</v>
      </c>
      <c r="K39" s="164"/>
      <c r="L39" s="138"/>
      <c r="S39" s="38"/>
      <c r="T39" s="38"/>
      <c r="U39" s="38"/>
      <c r="V39" s="38"/>
      <c r="W39" s="38"/>
      <c r="X39" s="38"/>
      <c r="Y39" s="38"/>
      <c r="Z39" s="38"/>
      <c r="AA39" s="38"/>
      <c r="AB39" s="38"/>
      <c r="AC39" s="38"/>
      <c r="AD39" s="38"/>
      <c r="AE39" s="38"/>
    </row>
    <row r="40" s="2" customFormat="1" ht="14.4" customHeight="1">
      <c r="A40" s="38"/>
      <c r="B40" s="165"/>
      <c r="C40" s="166"/>
      <c r="D40" s="166"/>
      <c r="E40" s="166"/>
      <c r="F40" s="166"/>
      <c r="G40" s="166"/>
      <c r="H40" s="166"/>
      <c r="I40" s="167"/>
      <c r="J40" s="166"/>
      <c r="K40" s="166"/>
      <c r="L40" s="138"/>
      <c r="S40" s="38"/>
      <c r="T40" s="38"/>
      <c r="U40" s="38"/>
      <c r="V40" s="38"/>
      <c r="W40" s="38"/>
      <c r="X40" s="38"/>
      <c r="Y40" s="38"/>
      <c r="Z40" s="38"/>
      <c r="AA40" s="38"/>
      <c r="AB40" s="38"/>
      <c r="AC40" s="38"/>
      <c r="AD40" s="38"/>
      <c r="AE40" s="38"/>
    </row>
    <row r="44" s="2" customFormat="1" ht="6.96" customHeight="1">
      <c r="A44" s="38"/>
      <c r="B44" s="168"/>
      <c r="C44" s="169"/>
      <c r="D44" s="169"/>
      <c r="E44" s="169"/>
      <c r="F44" s="169"/>
      <c r="G44" s="169"/>
      <c r="H44" s="169"/>
      <c r="I44" s="170"/>
      <c r="J44" s="169"/>
      <c r="K44" s="169"/>
      <c r="L44" s="138"/>
      <c r="S44" s="38"/>
      <c r="T44" s="38"/>
      <c r="U44" s="38"/>
      <c r="V44" s="38"/>
      <c r="W44" s="38"/>
      <c r="X44" s="38"/>
      <c r="Y44" s="38"/>
      <c r="Z44" s="38"/>
      <c r="AA44" s="38"/>
      <c r="AB44" s="38"/>
      <c r="AC44" s="38"/>
      <c r="AD44" s="38"/>
      <c r="AE44" s="38"/>
    </row>
    <row r="45" s="2" customFormat="1" ht="24.96" customHeight="1">
      <c r="A45" s="38"/>
      <c r="B45" s="39"/>
      <c r="C45" s="23" t="s">
        <v>93</v>
      </c>
      <c r="D45" s="40"/>
      <c r="E45" s="40"/>
      <c r="F45" s="40"/>
      <c r="G45" s="40"/>
      <c r="H45" s="40"/>
      <c r="I45" s="137"/>
      <c r="J45" s="40"/>
      <c r="K45" s="40"/>
      <c r="L45" s="138"/>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137"/>
      <c r="J46" s="40"/>
      <c r="K46" s="40"/>
      <c r="L46" s="138"/>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137"/>
      <c r="J47" s="40"/>
      <c r="K47" s="40"/>
      <c r="L47" s="138"/>
      <c r="S47" s="38"/>
      <c r="T47" s="38"/>
      <c r="U47" s="38"/>
      <c r="V47" s="38"/>
      <c r="W47" s="38"/>
      <c r="X47" s="38"/>
      <c r="Y47" s="38"/>
      <c r="Z47" s="38"/>
      <c r="AA47" s="38"/>
      <c r="AB47" s="38"/>
      <c r="AC47" s="38"/>
      <c r="AD47" s="38"/>
      <c r="AE47" s="38"/>
    </row>
    <row r="48" s="2" customFormat="1" ht="16.5" customHeight="1">
      <c r="A48" s="38"/>
      <c r="B48" s="39"/>
      <c r="C48" s="40"/>
      <c r="D48" s="40"/>
      <c r="E48" s="171" t="str">
        <f>E7</f>
        <v>Klikatá SÚ,č.13279,Praha 5 ( Puchmajerova- OK U Trezovky)</v>
      </c>
      <c r="F48" s="32"/>
      <c r="G48" s="32"/>
      <c r="H48" s="32"/>
      <c r="I48" s="137"/>
      <c r="J48" s="40"/>
      <c r="K48" s="40"/>
      <c r="L48" s="138"/>
      <c r="S48" s="38"/>
      <c r="T48" s="38"/>
      <c r="U48" s="38"/>
      <c r="V48" s="38"/>
      <c r="W48" s="38"/>
      <c r="X48" s="38"/>
      <c r="Y48" s="38"/>
      <c r="Z48" s="38"/>
      <c r="AA48" s="38"/>
      <c r="AB48" s="38"/>
      <c r="AC48" s="38"/>
      <c r="AD48" s="38"/>
      <c r="AE48" s="38"/>
    </row>
    <row r="49" s="2" customFormat="1" ht="12" customHeight="1">
      <c r="A49" s="38"/>
      <c r="B49" s="39"/>
      <c r="C49" s="32" t="s">
        <v>91</v>
      </c>
      <c r="D49" s="40"/>
      <c r="E49" s="40"/>
      <c r="F49" s="40"/>
      <c r="G49" s="40"/>
      <c r="H49" s="40"/>
      <c r="I49" s="137"/>
      <c r="J49" s="40"/>
      <c r="K49" s="40"/>
      <c r="L49" s="138"/>
      <c r="S49" s="38"/>
      <c r="T49" s="38"/>
      <c r="U49" s="38"/>
      <c r="V49" s="38"/>
      <c r="W49" s="38"/>
      <c r="X49" s="38"/>
      <c r="Y49" s="38"/>
      <c r="Z49" s="38"/>
      <c r="AA49" s="38"/>
      <c r="AB49" s="38"/>
      <c r="AC49" s="38"/>
      <c r="AD49" s="38"/>
      <c r="AE49" s="38"/>
    </row>
    <row r="50" s="2" customFormat="1" ht="16.5" customHeight="1">
      <c r="A50" s="38"/>
      <c r="B50" s="39"/>
      <c r="C50" s="40"/>
      <c r="D50" s="40"/>
      <c r="E50" s="69" t="str">
        <f>E9</f>
        <v>00 - Klikatá SÚ,č.13279,Praha 5 ( Puchmajerova- OK U Trezovky)</v>
      </c>
      <c r="F50" s="40"/>
      <c r="G50" s="40"/>
      <c r="H50" s="40"/>
      <c r="I50" s="137"/>
      <c r="J50" s="40"/>
      <c r="K50" s="40"/>
      <c r="L50" s="138"/>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137"/>
      <c r="J51" s="40"/>
      <c r="K51" s="40"/>
      <c r="L51" s="138"/>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141" t="s">
        <v>23</v>
      </c>
      <c r="J52" s="72" t="str">
        <f>IF(J12="","",J12)</f>
        <v>13. 12. 2017</v>
      </c>
      <c r="K52" s="40"/>
      <c r="L52" s="138"/>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137"/>
      <c r="J53" s="40"/>
      <c r="K53" s="40"/>
      <c r="L53" s="138"/>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 xml:space="preserve"> </v>
      </c>
      <c r="G54" s="40"/>
      <c r="H54" s="40"/>
      <c r="I54" s="141" t="s">
        <v>30</v>
      </c>
      <c r="J54" s="36" t="str">
        <f>E21</f>
        <v xml:space="preserve"> </v>
      </c>
      <c r="K54" s="40"/>
      <c r="L54" s="138"/>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141" t="s">
        <v>32</v>
      </c>
      <c r="J55" s="36" t="str">
        <f>E24</f>
        <v xml:space="preserve"> </v>
      </c>
      <c r="K55" s="40"/>
      <c r="L55" s="138"/>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137"/>
      <c r="J56" s="40"/>
      <c r="K56" s="40"/>
      <c r="L56" s="138"/>
      <c r="S56" s="38"/>
      <c r="T56" s="38"/>
      <c r="U56" s="38"/>
      <c r="V56" s="38"/>
      <c r="W56" s="38"/>
      <c r="X56" s="38"/>
      <c r="Y56" s="38"/>
      <c r="Z56" s="38"/>
      <c r="AA56" s="38"/>
      <c r="AB56" s="38"/>
      <c r="AC56" s="38"/>
      <c r="AD56" s="38"/>
      <c r="AE56" s="38"/>
    </row>
    <row r="57" s="2" customFormat="1" ht="29.28" customHeight="1">
      <c r="A57" s="38"/>
      <c r="B57" s="39"/>
      <c r="C57" s="172" t="s">
        <v>94</v>
      </c>
      <c r="D57" s="173"/>
      <c r="E57" s="173"/>
      <c r="F57" s="173"/>
      <c r="G57" s="173"/>
      <c r="H57" s="173"/>
      <c r="I57" s="174"/>
      <c r="J57" s="175" t="s">
        <v>95</v>
      </c>
      <c r="K57" s="173"/>
      <c r="L57" s="138"/>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137"/>
      <c r="J58" s="40"/>
      <c r="K58" s="40"/>
      <c r="L58" s="138"/>
      <c r="S58" s="38"/>
      <c r="T58" s="38"/>
      <c r="U58" s="38"/>
      <c r="V58" s="38"/>
      <c r="W58" s="38"/>
      <c r="X58" s="38"/>
      <c r="Y58" s="38"/>
      <c r="Z58" s="38"/>
      <c r="AA58" s="38"/>
      <c r="AB58" s="38"/>
      <c r="AC58" s="38"/>
      <c r="AD58" s="38"/>
      <c r="AE58" s="38"/>
    </row>
    <row r="59" s="2" customFormat="1" ht="22.8" customHeight="1">
      <c r="A59" s="38"/>
      <c r="B59" s="39"/>
      <c r="C59" s="176" t="s">
        <v>67</v>
      </c>
      <c r="D59" s="40"/>
      <c r="E59" s="40"/>
      <c r="F59" s="40"/>
      <c r="G59" s="40"/>
      <c r="H59" s="40"/>
      <c r="I59" s="137"/>
      <c r="J59" s="102">
        <f>J87</f>
        <v>0</v>
      </c>
      <c r="K59" s="40"/>
      <c r="L59" s="138"/>
      <c r="S59" s="38"/>
      <c r="T59" s="38"/>
      <c r="U59" s="38"/>
      <c r="V59" s="38"/>
      <c r="W59" s="38"/>
      <c r="X59" s="38"/>
      <c r="Y59" s="38"/>
      <c r="Z59" s="38"/>
      <c r="AA59" s="38"/>
      <c r="AB59" s="38"/>
      <c r="AC59" s="38"/>
      <c r="AD59" s="38"/>
      <c r="AE59" s="38"/>
      <c r="AU59" s="17" t="s">
        <v>96</v>
      </c>
    </row>
    <row r="60" s="9" customFormat="1" ht="24.96" customHeight="1">
      <c r="A60" s="9"/>
      <c r="B60" s="177"/>
      <c r="C60" s="178"/>
      <c r="D60" s="179" t="s">
        <v>97</v>
      </c>
      <c r="E60" s="180"/>
      <c r="F60" s="180"/>
      <c r="G60" s="180"/>
      <c r="H60" s="180"/>
      <c r="I60" s="181"/>
      <c r="J60" s="182">
        <f>J88</f>
        <v>0</v>
      </c>
      <c r="K60" s="178"/>
      <c r="L60" s="183"/>
      <c r="S60" s="9"/>
      <c r="T60" s="9"/>
      <c r="U60" s="9"/>
      <c r="V60" s="9"/>
      <c r="W60" s="9"/>
      <c r="X60" s="9"/>
      <c r="Y60" s="9"/>
      <c r="Z60" s="9"/>
      <c r="AA60" s="9"/>
      <c r="AB60" s="9"/>
      <c r="AC60" s="9"/>
      <c r="AD60" s="9"/>
      <c r="AE60" s="9"/>
    </row>
    <row r="61" s="10" customFormat="1" ht="19.92" customHeight="1">
      <c r="A61" s="10"/>
      <c r="B61" s="184"/>
      <c r="C61" s="185"/>
      <c r="D61" s="186" t="s">
        <v>98</v>
      </c>
      <c r="E61" s="187"/>
      <c r="F61" s="187"/>
      <c r="G61" s="187"/>
      <c r="H61" s="187"/>
      <c r="I61" s="188"/>
      <c r="J61" s="189">
        <f>J89</f>
        <v>0</v>
      </c>
      <c r="K61" s="185"/>
      <c r="L61" s="190"/>
      <c r="S61" s="10"/>
      <c r="T61" s="10"/>
      <c r="U61" s="10"/>
      <c r="V61" s="10"/>
      <c r="W61" s="10"/>
      <c r="X61" s="10"/>
      <c r="Y61" s="10"/>
      <c r="Z61" s="10"/>
      <c r="AA61" s="10"/>
      <c r="AB61" s="10"/>
      <c r="AC61" s="10"/>
      <c r="AD61" s="10"/>
      <c r="AE61" s="10"/>
    </row>
    <row r="62" s="10" customFormat="1" ht="19.92" customHeight="1">
      <c r="A62" s="10"/>
      <c r="B62" s="184"/>
      <c r="C62" s="185"/>
      <c r="D62" s="186" t="s">
        <v>99</v>
      </c>
      <c r="E62" s="187"/>
      <c r="F62" s="187"/>
      <c r="G62" s="187"/>
      <c r="H62" s="187"/>
      <c r="I62" s="188"/>
      <c r="J62" s="189">
        <f>J123</f>
        <v>0</v>
      </c>
      <c r="K62" s="185"/>
      <c r="L62" s="190"/>
      <c r="S62" s="10"/>
      <c r="T62" s="10"/>
      <c r="U62" s="10"/>
      <c r="V62" s="10"/>
      <c r="W62" s="10"/>
      <c r="X62" s="10"/>
      <c r="Y62" s="10"/>
      <c r="Z62" s="10"/>
      <c r="AA62" s="10"/>
      <c r="AB62" s="10"/>
      <c r="AC62" s="10"/>
      <c r="AD62" s="10"/>
      <c r="AE62" s="10"/>
    </row>
    <row r="63" s="10" customFormat="1" ht="19.92" customHeight="1">
      <c r="A63" s="10"/>
      <c r="B63" s="184"/>
      <c r="C63" s="185"/>
      <c r="D63" s="186" t="s">
        <v>100</v>
      </c>
      <c r="E63" s="187"/>
      <c r="F63" s="187"/>
      <c r="G63" s="187"/>
      <c r="H63" s="187"/>
      <c r="I63" s="188"/>
      <c r="J63" s="189">
        <f>J127</f>
        <v>0</v>
      </c>
      <c r="K63" s="185"/>
      <c r="L63" s="190"/>
      <c r="S63" s="10"/>
      <c r="T63" s="10"/>
      <c r="U63" s="10"/>
      <c r="V63" s="10"/>
      <c r="W63" s="10"/>
      <c r="X63" s="10"/>
      <c r="Y63" s="10"/>
      <c r="Z63" s="10"/>
      <c r="AA63" s="10"/>
      <c r="AB63" s="10"/>
      <c r="AC63" s="10"/>
      <c r="AD63" s="10"/>
      <c r="AE63" s="10"/>
    </row>
    <row r="64" s="10" customFormat="1" ht="19.92" customHeight="1">
      <c r="A64" s="10"/>
      <c r="B64" s="184"/>
      <c r="C64" s="185"/>
      <c r="D64" s="186" t="s">
        <v>101</v>
      </c>
      <c r="E64" s="187"/>
      <c r="F64" s="187"/>
      <c r="G64" s="187"/>
      <c r="H64" s="187"/>
      <c r="I64" s="188"/>
      <c r="J64" s="189">
        <f>J149</f>
        <v>0</v>
      </c>
      <c r="K64" s="185"/>
      <c r="L64" s="190"/>
      <c r="S64" s="10"/>
      <c r="T64" s="10"/>
      <c r="U64" s="10"/>
      <c r="V64" s="10"/>
      <c r="W64" s="10"/>
      <c r="X64" s="10"/>
      <c r="Y64" s="10"/>
      <c r="Z64" s="10"/>
      <c r="AA64" s="10"/>
      <c r="AB64" s="10"/>
      <c r="AC64" s="10"/>
      <c r="AD64" s="10"/>
      <c r="AE64" s="10"/>
    </row>
    <row r="65" s="10" customFormat="1" ht="19.92" customHeight="1">
      <c r="A65" s="10"/>
      <c r="B65" s="184"/>
      <c r="C65" s="185"/>
      <c r="D65" s="186" t="s">
        <v>102</v>
      </c>
      <c r="E65" s="187"/>
      <c r="F65" s="187"/>
      <c r="G65" s="187"/>
      <c r="H65" s="187"/>
      <c r="I65" s="188"/>
      <c r="J65" s="189">
        <f>J158</f>
        <v>0</v>
      </c>
      <c r="K65" s="185"/>
      <c r="L65" s="190"/>
      <c r="S65" s="10"/>
      <c r="T65" s="10"/>
      <c r="U65" s="10"/>
      <c r="V65" s="10"/>
      <c r="W65" s="10"/>
      <c r="X65" s="10"/>
      <c r="Y65" s="10"/>
      <c r="Z65" s="10"/>
      <c r="AA65" s="10"/>
      <c r="AB65" s="10"/>
      <c r="AC65" s="10"/>
      <c r="AD65" s="10"/>
      <c r="AE65" s="10"/>
    </row>
    <row r="66" s="10" customFormat="1" ht="14.88" customHeight="1">
      <c r="A66" s="10"/>
      <c r="B66" s="184"/>
      <c r="C66" s="185"/>
      <c r="D66" s="186" t="s">
        <v>103</v>
      </c>
      <c r="E66" s="187"/>
      <c r="F66" s="187"/>
      <c r="G66" s="187"/>
      <c r="H66" s="187"/>
      <c r="I66" s="188"/>
      <c r="J66" s="189">
        <f>J236</f>
        <v>0</v>
      </c>
      <c r="K66" s="185"/>
      <c r="L66" s="190"/>
      <c r="S66" s="10"/>
      <c r="T66" s="10"/>
      <c r="U66" s="10"/>
      <c r="V66" s="10"/>
      <c r="W66" s="10"/>
      <c r="X66" s="10"/>
      <c r="Y66" s="10"/>
      <c r="Z66" s="10"/>
      <c r="AA66" s="10"/>
      <c r="AB66" s="10"/>
      <c r="AC66" s="10"/>
      <c r="AD66" s="10"/>
      <c r="AE66" s="10"/>
    </row>
    <row r="67" s="10" customFormat="1" ht="19.92" customHeight="1">
      <c r="A67" s="10"/>
      <c r="B67" s="184"/>
      <c r="C67" s="185"/>
      <c r="D67" s="186" t="s">
        <v>104</v>
      </c>
      <c r="E67" s="187"/>
      <c r="F67" s="187"/>
      <c r="G67" s="187"/>
      <c r="H67" s="187"/>
      <c r="I67" s="188"/>
      <c r="J67" s="189">
        <f>J239</f>
        <v>0</v>
      </c>
      <c r="K67" s="185"/>
      <c r="L67" s="190"/>
      <c r="S67" s="10"/>
      <c r="T67" s="10"/>
      <c r="U67" s="10"/>
      <c r="V67" s="10"/>
      <c r="W67" s="10"/>
      <c r="X67" s="10"/>
      <c r="Y67" s="10"/>
      <c r="Z67" s="10"/>
      <c r="AA67" s="10"/>
      <c r="AB67" s="10"/>
      <c r="AC67" s="10"/>
      <c r="AD67" s="10"/>
      <c r="AE67" s="10"/>
    </row>
    <row r="68" s="2" customFormat="1" ht="21.84" customHeight="1">
      <c r="A68" s="38"/>
      <c r="B68" s="39"/>
      <c r="C68" s="40"/>
      <c r="D68" s="40"/>
      <c r="E68" s="40"/>
      <c r="F68" s="40"/>
      <c r="G68" s="40"/>
      <c r="H68" s="40"/>
      <c r="I68" s="137"/>
      <c r="J68" s="40"/>
      <c r="K68" s="40"/>
      <c r="L68" s="138"/>
      <c r="S68" s="38"/>
      <c r="T68" s="38"/>
      <c r="U68" s="38"/>
      <c r="V68" s="38"/>
      <c r="W68" s="38"/>
      <c r="X68" s="38"/>
      <c r="Y68" s="38"/>
      <c r="Z68" s="38"/>
      <c r="AA68" s="38"/>
      <c r="AB68" s="38"/>
      <c r="AC68" s="38"/>
      <c r="AD68" s="38"/>
      <c r="AE68" s="38"/>
    </row>
    <row r="69" s="2" customFormat="1" ht="6.96" customHeight="1">
      <c r="A69" s="38"/>
      <c r="B69" s="59"/>
      <c r="C69" s="60"/>
      <c r="D69" s="60"/>
      <c r="E69" s="60"/>
      <c r="F69" s="60"/>
      <c r="G69" s="60"/>
      <c r="H69" s="60"/>
      <c r="I69" s="167"/>
      <c r="J69" s="60"/>
      <c r="K69" s="60"/>
      <c r="L69" s="138"/>
      <c r="S69" s="38"/>
      <c r="T69" s="38"/>
      <c r="U69" s="38"/>
      <c r="V69" s="38"/>
      <c r="W69" s="38"/>
      <c r="X69" s="38"/>
      <c r="Y69" s="38"/>
      <c r="Z69" s="38"/>
      <c r="AA69" s="38"/>
      <c r="AB69" s="38"/>
      <c r="AC69" s="38"/>
      <c r="AD69" s="38"/>
      <c r="AE69" s="38"/>
    </row>
    <row r="73" s="2" customFormat="1" ht="6.96" customHeight="1">
      <c r="A73" s="38"/>
      <c r="B73" s="61"/>
      <c r="C73" s="62"/>
      <c r="D73" s="62"/>
      <c r="E73" s="62"/>
      <c r="F73" s="62"/>
      <c r="G73" s="62"/>
      <c r="H73" s="62"/>
      <c r="I73" s="170"/>
      <c r="J73" s="62"/>
      <c r="K73" s="62"/>
      <c r="L73" s="138"/>
      <c r="S73" s="38"/>
      <c r="T73" s="38"/>
      <c r="U73" s="38"/>
      <c r="V73" s="38"/>
      <c r="W73" s="38"/>
      <c r="X73" s="38"/>
      <c r="Y73" s="38"/>
      <c r="Z73" s="38"/>
      <c r="AA73" s="38"/>
      <c r="AB73" s="38"/>
      <c r="AC73" s="38"/>
      <c r="AD73" s="38"/>
      <c r="AE73" s="38"/>
    </row>
    <row r="74" s="2" customFormat="1" ht="24.96" customHeight="1">
      <c r="A74" s="38"/>
      <c r="B74" s="39"/>
      <c r="C74" s="23" t="s">
        <v>105</v>
      </c>
      <c r="D74" s="40"/>
      <c r="E74" s="40"/>
      <c r="F74" s="40"/>
      <c r="G74" s="40"/>
      <c r="H74" s="40"/>
      <c r="I74" s="137"/>
      <c r="J74" s="40"/>
      <c r="K74" s="40"/>
      <c r="L74" s="138"/>
      <c r="S74" s="38"/>
      <c r="T74" s="38"/>
      <c r="U74" s="38"/>
      <c r="V74" s="38"/>
      <c r="W74" s="38"/>
      <c r="X74" s="38"/>
      <c r="Y74" s="38"/>
      <c r="Z74" s="38"/>
      <c r="AA74" s="38"/>
      <c r="AB74" s="38"/>
      <c r="AC74" s="38"/>
      <c r="AD74" s="38"/>
      <c r="AE74" s="38"/>
    </row>
    <row r="75" s="2" customFormat="1" ht="6.96" customHeight="1">
      <c r="A75" s="38"/>
      <c r="B75" s="39"/>
      <c r="C75" s="40"/>
      <c r="D75" s="40"/>
      <c r="E75" s="40"/>
      <c r="F75" s="40"/>
      <c r="G75" s="40"/>
      <c r="H75" s="40"/>
      <c r="I75" s="137"/>
      <c r="J75" s="40"/>
      <c r="K75" s="40"/>
      <c r="L75" s="138"/>
      <c r="S75" s="38"/>
      <c r="T75" s="38"/>
      <c r="U75" s="38"/>
      <c r="V75" s="38"/>
      <c r="W75" s="38"/>
      <c r="X75" s="38"/>
      <c r="Y75" s="38"/>
      <c r="Z75" s="38"/>
      <c r="AA75" s="38"/>
      <c r="AB75" s="38"/>
      <c r="AC75" s="38"/>
      <c r="AD75" s="38"/>
      <c r="AE75" s="38"/>
    </row>
    <row r="76" s="2" customFormat="1" ht="12" customHeight="1">
      <c r="A76" s="38"/>
      <c r="B76" s="39"/>
      <c r="C76" s="32" t="s">
        <v>16</v>
      </c>
      <c r="D76" s="40"/>
      <c r="E76" s="40"/>
      <c r="F76" s="40"/>
      <c r="G76" s="40"/>
      <c r="H76" s="40"/>
      <c r="I76" s="137"/>
      <c r="J76" s="40"/>
      <c r="K76" s="40"/>
      <c r="L76" s="138"/>
      <c r="S76" s="38"/>
      <c r="T76" s="38"/>
      <c r="U76" s="38"/>
      <c r="V76" s="38"/>
      <c r="W76" s="38"/>
      <c r="X76" s="38"/>
      <c r="Y76" s="38"/>
      <c r="Z76" s="38"/>
      <c r="AA76" s="38"/>
      <c r="AB76" s="38"/>
      <c r="AC76" s="38"/>
      <c r="AD76" s="38"/>
      <c r="AE76" s="38"/>
    </row>
    <row r="77" s="2" customFormat="1" ht="16.5" customHeight="1">
      <c r="A77" s="38"/>
      <c r="B77" s="39"/>
      <c r="C77" s="40"/>
      <c r="D77" s="40"/>
      <c r="E77" s="171" t="str">
        <f>E7</f>
        <v>Klikatá SÚ,č.13279,Praha 5 ( Puchmajerova- OK U Trezovky)</v>
      </c>
      <c r="F77" s="32"/>
      <c r="G77" s="32"/>
      <c r="H77" s="32"/>
      <c r="I77" s="137"/>
      <c r="J77" s="40"/>
      <c r="K77" s="40"/>
      <c r="L77" s="138"/>
      <c r="S77" s="38"/>
      <c r="T77" s="38"/>
      <c r="U77" s="38"/>
      <c r="V77" s="38"/>
      <c r="W77" s="38"/>
      <c r="X77" s="38"/>
      <c r="Y77" s="38"/>
      <c r="Z77" s="38"/>
      <c r="AA77" s="38"/>
      <c r="AB77" s="38"/>
      <c r="AC77" s="38"/>
      <c r="AD77" s="38"/>
      <c r="AE77" s="38"/>
    </row>
    <row r="78" s="2" customFormat="1" ht="12" customHeight="1">
      <c r="A78" s="38"/>
      <c r="B78" s="39"/>
      <c r="C78" s="32" t="s">
        <v>91</v>
      </c>
      <c r="D78" s="40"/>
      <c r="E78" s="40"/>
      <c r="F78" s="40"/>
      <c r="G78" s="40"/>
      <c r="H78" s="40"/>
      <c r="I78" s="137"/>
      <c r="J78" s="40"/>
      <c r="K78" s="40"/>
      <c r="L78" s="138"/>
      <c r="S78" s="38"/>
      <c r="T78" s="38"/>
      <c r="U78" s="38"/>
      <c r="V78" s="38"/>
      <c r="W78" s="38"/>
      <c r="X78" s="38"/>
      <c r="Y78" s="38"/>
      <c r="Z78" s="38"/>
      <c r="AA78" s="38"/>
      <c r="AB78" s="38"/>
      <c r="AC78" s="38"/>
      <c r="AD78" s="38"/>
      <c r="AE78" s="38"/>
    </row>
    <row r="79" s="2" customFormat="1" ht="16.5" customHeight="1">
      <c r="A79" s="38"/>
      <c r="B79" s="39"/>
      <c r="C79" s="40"/>
      <c r="D79" s="40"/>
      <c r="E79" s="69" t="str">
        <f>E9</f>
        <v>00 - Klikatá SÚ,č.13279,Praha 5 ( Puchmajerova- OK U Trezovky)</v>
      </c>
      <c r="F79" s="40"/>
      <c r="G79" s="40"/>
      <c r="H79" s="40"/>
      <c r="I79" s="137"/>
      <c r="J79" s="40"/>
      <c r="K79" s="40"/>
      <c r="L79" s="138"/>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137"/>
      <c r="J80" s="40"/>
      <c r="K80" s="40"/>
      <c r="L80" s="138"/>
      <c r="S80" s="38"/>
      <c r="T80" s="38"/>
      <c r="U80" s="38"/>
      <c r="V80" s="38"/>
      <c r="W80" s="38"/>
      <c r="X80" s="38"/>
      <c r="Y80" s="38"/>
      <c r="Z80" s="38"/>
      <c r="AA80" s="38"/>
      <c r="AB80" s="38"/>
      <c r="AC80" s="38"/>
      <c r="AD80" s="38"/>
      <c r="AE80" s="38"/>
    </row>
    <row r="81" s="2" customFormat="1" ht="12" customHeight="1">
      <c r="A81" s="38"/>
      <c r="B81" s="39"/>
      <c r="C81" s="32" t="s">
        <v>21</v>
      </c>
      <c r="D81" s="40"/>
      <c r="E81" s="40"/>
      <c r="F81" s="27" t="str">
        <f>F12</f>
        <v xml:space="preserve"> </v>
      </c>
      <c r="G81" s="40"/>
      <c r="H81" s="40"/>
      <c r="I81" s="141" t="s">
        <v>23</v>
      </c>
      <c r="J81" s="72" t="str">
        <f>IF(J12="","",J12)</f>
        <v>13. 12. 2017</v>
      </c>
      <c r="K81" s="40"/>
      <c r="L81" s="138"/>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137"/>
      <c r="J82" s="40"/>
      <c r="K82" s="40"/>
      <c r="L82" s="138"/>
      <c r="S82" s="38"/>
      <c r="T82" s="38"/>
      <c r="U82" s="38"/>
      <c r="V82" s="38"/>
      <c r="W82" s="38"/>
      <c r="X82" s="38"/>
      <c r="Y82" s="38"/>
      <c r="Z82" s="38"/>
      <c r="AA82" s="38"/>
      <c r="AB82" s="38"/>
      <c r="AC82" s="38"/>
      <c r="AD82" s="38"/>
      <c r="AE82" s="38"/>
    </row>
    <row r="83" s="2" customFormat="1" ht="15.15" customHeight="1">
      <c r="A83" s="38"/>
      <c r="B83" s="39"/>
      <c r="C83" s="32" t="s">
        <v>25</v>
      </c>
      <c r="D83" s="40"/>
      <c r="E83" s="40"/>
      <c r="F83" s="27" t="str">
        <f>E15</f>
        <v xml:space="preserve"> </v>
      </c>
      <c r="G83" s="40"/>
      <c r="H83" s="40"/>
      <c r="I83" s="141" t="s">
        <v>30</v>
      </c>
      <c r="J83" s="36" t="str">
        <f>E21</f>
        <v xml:space="preserve"> </v>
      </c>
      <c r="K83" s="40"/>
      <c r="L83" s="138"/>
      <c r="S83" s="38"/>
      <c r="T83" s="38"/>
      <c r="U83" s="38"/>
      <c r="V83" s="38"/>
      <c r="W83" s="38"/>
      <c r="X83" s="38"/>
      <c r="Y83" s="38"/>
      <c r="Z83" s="38"/>
      <c r="AA83" s="38"/>
      <c r="AB83" s="38"/>
      <c r="AC83" s="38"/>
      <c r="AD83" s="38"/>
      <c r="AE83" s="38"/>
    </row>
    <row r="84" s="2" customFormat="1" ht="15.15" customHeight="1">
      <c r="A84" s="38"/>
      <c r="B84" s="39"/>
      <c r="C84" s="32" t="s">
        <v>28</v>
      </c>
      <c r="D84" s="40"/>
      <c r="E84" s="40"/>
      <c r="F84" s="27" t="str">
        <f>IF(E18="","",E18)</f>
        <v>Vyplň údaj</v>
      </c>
      <c r="G84" s="40"/>
      <c r="H84" s="40"/>
      <c r="I84" s="141" t="s">
        <v>32</v>
      </c>
      <c r="J84" s="36" t="str">
        <f>E24</f>
        <v xml:space="preserve"> </v>
      </c>
      <c r="K84" s="40"/>
      <c r="L84" s="138"/>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137"/>
      <c r="J85" s="40"/>
      <c r="K85" s="40"/>
      <c r="L85" s="138"/>
      <c r="S85" s="38"/>
      <c r="T85" s="38"/>
      <c r="U85" s="38"/>
      <c r="V85" s="38"/>
      <c r="W85" s="38"/>
      <c r="X85" s="38"/>
      <c r="Y85" s="38"/>
      <c r="Z85" s="38"/>
      <c r="AA85" s="38"/>
      <c r="AB85" s="38"/>
      <c r="AC85" s="38"/>
      <c r="AD85" s="38"/>
      <c r="AE85" s="38"/>
    </row>
    <row r="86" s="11" customFormat="1" ht="29.28" customHeight="1">
      <c r="A86" s="191"/>
      <c r="B86" s="192"/>
      <c r="C86" s="193" t="s">
        <v>106</v>
      </c>
      <c r="D86" s="194" t="s">
        <v>54</v>
      </c>
      <c r="E86" s="194" t="s">
        <v>50</v>
      </c>
      <c r="F86" s="194" t="s">
        <v>51</v>
      </c>
      <c r="G86" s="194" t="s">
        <v>107</v>
      </c>
      <c r="H86" s="194" t="s">
        <v>108</v>
      </c>
      <c r="I86" s="195" t="s">
        <v>109</v>
      </c>
      <c r="J86" s="194" t="s">
        <v>95</v>
      </c>
      <c r="K86" s="196" t="s">
        <v>110</v>
      </c>
      <c r="L86" s="197"/>
      <c r="M86" s="92" t="s">
        <v>19</v>
      </c>
      <c r="N86" s="93" t="s">
        <v>39</v>
      </c>
      <c r="O86" s="93" t="s">
        <v>111</v>
      </c>
      <c r="P86" s="93" t="s">
        <v>112</v>
      </c>
      <c r="Q86" s="93" t="s">
        <v>113</v>
      </c>
      <c r="R86" s="93" t="s">
        <v>114</v>
      </c>
      <c r="S86" s="93" t="s">
        <v>115</v>
      </c>
      <c r="T86" s="94" t="s">
        <v>116</v>
      </c>
      <c r="U86" s="191"/>
      <c r="V86" s="191"/>
      <c r="W86" s="191"/>
      <c r="X86" s="191"/>
      <c r="Y86" s="191"/>
      <c r="Z86" s="191"/>
      <c r="AA86" s="191"/>
      <c r="AB86" s="191"/>
      <c r="AC86" s="191"/>
      <c r="AD86" s="191"/>
      <c r="AE86" s="191"/>
    </row>
    <row r="87" s="2" customFormat="1" ht="22.8" customHeight="1">
      <c r="A87" s="38"/>
      <c r="B87" s="39"/>
      <c r="C87" s="99" t="s">
        <v>117</v>
      </c>
      <c r="D87" s="40"/>
      <c r="E87" s="40"/>
      <c r="F87" s="40"/>
      <c r="G87" s="40"/>
      <c r="H87" s="40"/>
      <c r="I87" s="137"/>
      <c r="J87" s="198">
        <f>BK87</f>
        <v>0</v>
      </c>
      <c r="K87" s="40"/>
      <c r="L87" s="44"/>
      <c r="M87" s="95"/>
      <c r="N87" s="199"/>
      <c r="O87" s="96"/>
      <c r="P87" s="200">
        <f>P88</f>
        <v>0</v>
      </c>
      <c r="Q87" s="96"/>
      <c r="R87" s="200">
        <f>R88</f>
        <v>2701.9594729750002</v>
      </c>
      <c r="S87" s="96"/>
      <c r="T87" s="201">
        <f>T88</f>
        <v>983.14800000000002</v>
      </c>
      <c r="U87" s="38"/>
      <c r="V87" s="38"/>
      <c r="W87" s="38"/>
      <c r="X87" s="38"/>
      <c r="Y87" s="38"/>
      <c r="Z87" s="38"/>
      <c r="AA87" s="38"/>
      <c r="AB87" s="38"/>
      <c r="AC87" s="38"/>
      <c r="AD87" s="38"/>
      <c r="AE87" s="38"/>
      <c r="AT87" s="17" t="s">
        <v>68</v>
      </c>
      <c r="AU87" s="17" t="s">
        <v>96</v>
      </c>
      <c r="BK87" s="202">
        <f>BK88</f>
        <v>0</v>
      </c>
    </row>
    <row r="88" s="12" customFormat="1" ht="25.92" customHeight="1">
      <c r="A88" s="12"/>
      <c r="B88" s="203"/>
      <c r="C88" s="204"/>
      <c r="D88" s="205" t="s">
        <v>68</v>
      </c>
      <c r="E88" s="206" t="s">
        <v>118</v>
      </c>
      <c r="F88" s="206" t="s">
        <v>119</v>
      </c>
      <c r="G88" s="204"/>
      <c r="H88" s="204"/>
      <c r="I88" s="207"/>
      <c r="J88" s="208">
        <f>BK88</f>
        <v>0</v>
      </c>
      <c r="K88" s="204"/>
      <c r="L88" s="209"/>
      <c r="M88" s="210"/>
      <c r="N88" s="211"/>
      <c r="O88" s="211"/>
      <c r="P88" s="212">
        <f>P89+P123+P127+P149+P158+P239</f>
        <v>0</v>
      </c>
      <c r="Q88" s="211"/>
      <c r="R88" s="212">
        <f>R89+R123+R127+R149+R158+R239</f>
        <v>2701.9594729750002</v>
      </c>
      <c r="S88" s="211"/>
      <c r="T88" s="213">
        <f>T89+T123+T127+T149+T158+T239</f>
        <v>983.14800000000002</v>
      </c>
      <c r="U88" s="12"/>
      <c r="V88" s="12"/>
      <c r="W88" s="12"/>
      <c r="X88" s="12"/>
      <c r="Y88" s="12"/>
      <c r="Z88" s="12"/>
      <c r="AA88" s="12"/>
      <c r="AB88" s="12"/>
      <c r="AC88" s="12"/>
      <c r="AD88" s="12"/>
      <c r="AE88" s="12"/>
      <c r="AR88" s="214" t="s">
        <v>76</v>
      </c>
      <c r="AT88" s="215" t="s">
        <v>68</v>
      </c>
      <c r="AU88" s="215" t="s">
        <v>69</v>
      </c>
      <c r="AY88" s="214" t="s">
        <v>120</v>
      </c>
      <c r="BK88" s="216">
        <f>BK89+BK123+BK127+BK149+BK158+BK239</f>
        <v>0</v>
      </c>
    </row>
    <row r="89" s="12" customFormat="1" ht="22.8" customHeight="1">
      <c r="A89" s="12"/>
      <c r="B89" s="203"/>
      <c r="C89" s="204"/>
      <c r="D89" s="205" t="s">
        <v>68</v>
      </c>
      <c r="E89" s="217" t="s">
        <v>76</v>
      </c>
      <c r="F89" s="217" t="s">
        <v>121</v>
      </c>
      <c r="G89" s="204"/>
      <c r="H89" s="204"/>
      <c r="I89" s="207"/>
      <c r="J89" s="218">
        <f>BK89</f>
        <v>0</v>
      </c>
      <c r="K89" s="204"/>
      <c r="L89" s="209"/>
      <c r="M89" s="210"/>
      <c r="N89" s="211"/>
      <c r="O89" s="211"/>
      <c r="P89" s="212">
        <f>SUM(P90:P122)</f>
        <v>0</v>
      </c>
      <c r="Q89" s="211"/>
      <c r="R89" s="212">
        <f>SUM(R90:R122)</f>
        <v>2509.1390000000001</v>
      </c>
      <c r="S89" s="211"/>
      <c r="T89" s="213">
        <f>SUM(T90:T122)</f>
        <v>787.80000000000007</v>
      </c>
      <c r="U89" s="12"/>
      <c r="V89" s="12"/>
      <c r="W89" s="12"/>
      <c r="X89" s="12"/>
      <c r="Y89" s="12"/>
      <c r="Z89" s="12"/>
      <c r="AA89" s="12"/>
      <c r="AB89" s="12"/>
      <c r="AC89" s="12"/>
      <c r="AD89" s="12"/>
      <c r="AE89" s="12"/>
      <c r="AR89" s="214" t="s">
        <v>76</v>
      </c>
      <c r="AT89" s="215" t="s">
        <v>68</v>
      </c>
      <c r="AU89" s="215" t="s">
        <v>76</v>
      </c>
      <c r="AY89" s="214" t="s">
        <v>120</v>
      </c>
      <c r="BK89" s="216">
        <f>SUM(BK90:BK122)</f>
        <v>0</v>
      </c>
    </row>
    <row r="90" s="2" customFormat="1" ht="16.5" customHeight="1">
      <c r="A90" s="38"/>
      <c r="B90" s="39"/>
      <c r="C90" s="219" t="s">
        <v>76</v>
      </c>
      <c r="D90" s="219" t="s">
        <v>122</v>
      </c>
      <c r="E90" s="220" t="s">
        <v>123</v>
      </c>
      <c r="F90" s="221" t="s">
        <v>124</v>
      </c>
      <c r="G90" s="222" t="s">
        <v>125</v>
      </c>
      <c r="H90" s="223">
        <v>2300</v>
      </c>
      <c r="I90" s="224"/>
      <c r="J90" s="225">
        <f>ROUND(I90*H90,2)</f>
        <v>0</v>
      </c>
      <c r="K90" s="221" t="s">
        <v>126</v>
      </c>
      <c r="L90" s="44"/>
      <c r="M90" s="226" t="s">
        <v>19</v>
      </c>
      <c r="N90" s="227" t="s">
        <v>40</v>
      </c>
      <c r="O90" s="84"/>
      <c r="P90" s="228">
        <f>O90*H90</f>
        <v>0</v>
      </c>
      <c r="Q90" s="228">
        <v>0.00012999999999999999</v>
      </c>
      <c r="R90" s="228">
        <f>Q90*H90</f>
        <v>0.29899999999999999</v>
      </c>
      <c r="S90" s="228">
        <v>0.307</v>
      </c>
      <c r="T90" s="229">
        <f>S90*H90</f>
        <v>706.10000000000002</v>
      </c>
      <c r="U90" s="38"/>
      <c r="V90" s="38"/>
      <c r="W90" s="38"/>
      <c r="X90" s="38"/>
      <c r="Y90" s="38"/>
      <c r="Z90" s="38"/>
      <c r="AA90" s="38"/>
      <c r="AB90" s="38"/>
      <c r="AC90" s="38"/>
      <c r="AD90" s="38"/>
      <c r="AE90" s="38"/>
      <c r="AR90" s="230" t="s">
        <v>127</v>
      </c>
      <c r="AT90" s="230" t="s">
        <v>122</v>
      </c>
      <c r="AU90" s="230" t="s">
        <v>78</v>
      </c>
      <c r="AY90" s="17" t="s">
        <v>120</v>
      </c>
      <c r="BE90" s="231">
        <f>IF(N90="základní",J90,0)</f>
        <v>0</v>
      </c>
      <c r="BF90" s="231">
        <f>IF(N90="snížená",J90,0)</f>
        <v>0</v>
      </c>
      <c r="BG90" s="231">
        <f>IF(N90="zákl. přenesená",J90,0)</f>
        <v>0</v>
      </c>
      <c r="BH90" s="231">
        <f>IF(N90="sníž. přenesená",J90,0)</f>
        <v>0</v>
      </c>
      <c r="BI90" s="231">
        <f>IF(N90="nulová",J90,0)</f>
        <v>0</v>
      </c>
      <c r="BJ90" s="17" t="s">
        <v>76</v>
      </c>
      <c r="BK90" s="231">
        <f>ROUND(I90*H90,2)</f>
        <v>0</v>
      </c>
      <c r="BL90" s="17" t="s">
        <v>127</v>
      </c>
      <c r="BM90" s="230" t="s">
        <v>128</v>
      </c>
    </row>
    <row r="91" s="13" customFormat="1">
      <c r="A91" s="13"/>
      <c r="B91" s="232"/>
      <c r="C91" s="233"/>
      <c r="D91" s="234" t="s">
        <v>129</v>
      </c>
      <c r="E91" s="235" t="s">
        <v>19</v>
      </c>
      <c r="F91" s="236" t="s">
        <v>130</v>
      </c>
      <c r="G91" s="233"/>
      <c r="H91" s="237">
        <v>2300</v>
      </c>
      <c r="I91" s="238"/>
      <c r="J91" s="233"/>
      <c r="K91" s="233"/>
      <c r="L91" s="239"/>
      <c r="M91" s="240"/>
      <c r="N91" s="241"/>
      <c r="O91" s="241"/>
      <c r="P91" s="241"/>
      <c r="Q91" s="241"/>
      <c r="R91" s="241"/>
      <c r="S91" s="241"/>
      <c r="T91" s="242"/>
      <c r="U91" s="13"/>
      <c r="V91" s="13"/>
      <c r="W91" s="13"/>
      <c r="X91" s="13"/>
      <c r="Y91" s="13"/>
      <c r="Z91" s="13"/>
      <c r="AA91" s="13"/>
      <c r="AB91" s="13"/>
      <c r="AC91" s="13"/>
      <c r="AD91" s="13"/>
      <c r="AE91" s="13"/>
      <c r="AT91" s="243" t="s">
        <v>129</v>
      </c>
      <c r="AU91" s="243" t="s">
        <v>78</v>
      </c>
      <c r="AV91" s="13" t="s">
        <v>78</v>
      </c>
      <c r="AW91" s="13" t="s">
        <v>31</v>
      </c>
      <c r="AX91" s="13" t="s">
        <v>76</v>
      </c>
      <c r="AY91" s="243" t="s">
        <v>120</v>
      </c>
    </row>
    <row r="92" s="2" customFormat="1" ht="21.75" customHeight="1">
      <c r="A92" s="38"/>
      <c r="B92" s="39"/>
      <c r="C92" s="219" t="s">
        <v>78</v>
      </c>
      <c r="D92" s="219" t="s">
        <v>122</v>
      </c>
      <c r="E92" s="220" t="s">
        <v>131</v>
      </c>
      <c r="F92" s="221" t="s">
        <v>132</v>
      </c>
      <c r="G92" s="222" t="s">
        <v>133</v>
      </c>
      <c r="H92" s="223">
        <v>250</v>
      </c>
      <c r="I92" s="224"/>
      <c r="J92" s="225">
        <f>ROUND(I92*H92,2)</f>
        <v>0</v>
      </c>
      <c r="K92" s="221" t="s">
        <v>134</v>
      </c>
      <c r="L92" s="44"/>
      <c r="M92" s="226" t="s">
        <v>19</v>
      </c>
      <c r="N92" s="227" t="s">
        <v>40</v>
      </c>
      <c r="O92" s="84"/>
      <c r="P92" s="228">
        <f>O92*H92</f>
        <v>0</v>
      </c>
      <c r="Q92" s="228">
        <v>0</v>
      </c>
      <c r="R92" s="228">
        <f>Q92*H92</f>
        <v>0</v>
      </c>
      <c r="S92" s="228">
        <v>0.28999999999999998</v>
      </c>
      <c r="T92" s="229">
        <f>S92*H92</f>
        <v>72.5</v>
      </c>
      <c r="U92" s="38"/>
      <c r="V92" s="38"/>
      <c r="W92" s="38"/>
      <c r="X92" s="38"/>
      <c r="Y92" s="38"/>
      <c r="Z92" s="38"/>
      <c r="AA92" s="38"/>
      <c r="AB92" s="38"/>
      <c r="AC92" s="38"/>
      <c r="AD92" s="38"/>
      <c r="AE92" s="38"/>
      <c r="AR92" s="230" t="s">
        <v>127</v>
      </c>
      <c r="AT92" s="230" t="s">
        <v>122</v>
      </c>
      <c r="AU92" s="230" t="s">
        <v>78</v>
      </c>
      <c r="AY92" s="17" t="s">
        <v>120</v>
      </c>
      <c r="BE92" s="231">
        <f>IF(N92="základní",J92,0)</f>
        <v>0</v>
      </c>
      <c r="BF92" s="231">
        <f>IF(N92="snížená",J92,0)</f>
        <v>0</v>
      </c>
      <c r="BG92" s="231">
        <f>IF(N92="zákl. přenesená",J92,0)</f>
        <v>0</v>
      </c>
      <c r="BH92" s="231">
        <f>IF(N92="sníž. přenesená",J92,0)</f>
        <v>0</v>
      </c>
      <c r="BI92" s="231">
        <f>IF(N92="nulová",J92,0)</f>
        <v>0</v>
      </c>
      <c r="BJ92" s="17" t="s">
        <v>76</v>
      </c>
      <c r="BK92" s="231">
        <f>ROUND(I92*H92,2)</f>
        <v>0</v>
      </c>
      <c r="BL92" s="17" t="s">
        <v>127</v>
      </c>
      <c r="BM92" s="230" t="s">
        <v>135</v>
      </c>
    </row>
    <row r="93" s="2" customFormat="1">
      <c r="A93" s="38"/>
      <c r="B93" s="39"/>
      <c r="C93" s="40"/>
      <c r="D93" s="234" t="s">
        <v>136</v>
      </c>
      <c r="E93" s="40"/>
      <c r="F93" s="244" t="s">
        <v>137</v>
      </c>
      <c r="G93" s="40"/>
      <c r="H93" s="40"/>
      <c r="I93" s="137"/>
      <c r="J93" s="40"/>
      <c r="K93" s="40"/>
      <c r="L93" s="44"/>
      <c r="M93" s="245"/>
      <c r="N93" s="246"/>
      <c r="O93" s="84"/>
      <c r="P93" s="84"/>
      <c r="Q93" s="84"/>
      <c r="R93" s="84"/>
      <c r="S93" s="84"/>
      <c r="T93" s="85"/>
      <c r="U93" s="38"/>
      <c r="V93" s="38"/>
      <c r="W93" s="38"/>
      <c r="X93" s="38"/>
      <c r="Y93" s="38"/>
      <c r="Z93" s="38"/>
      <c r="AA93" s="38"/>
      <c r="AB93" s="38"/>
      <c r="AC93" s="38"/>
      <c r="AD93" s="38"/>
      <c r="AE93" s="38"/>
      <c r="AT93" s="17" t="s">
        <v>136</v>
      </c>
      <c r="AU93" s="17" t="s">
        <v>78</v>
      </c>
    </row>
    <row r="94" s="13" customFormat="1">
      <c r="A94" s="13"/>
      <c r="B94" s="232"/>
      <c r="C94" s="233"/>
      <c r="D94" s="234" t="s">
        <v>129</v>
      </c>
      <c r="E94" s="235" t="s">
        <v>19</v>
      </c>
      <c r="F94" s="236" t="s">
        <v>138</v>
      </c>
      <c r="G94" s="233"/>
      <c r="H94" s="237">
        <v>250</v>
      </c>
      <c r="I94" s="238"/>
      <c r="J94" s="233"/>
      <c r="K94" s="233"/>
      <c r="L94" s="239"/>
      <c r="M94" s="240"/>
      <c r="N94" s="241"/>
      <c r="O94" s="241"/>
      <c r="P94" s="241"/>
      <c r="Q94" s="241"/>
      <c r="R94" s="241"/>
      <c r="S94" s="241"/>
      <c r="T94" s="242"/>
      <c r="U94" s="13"/>
      <c r="V94" s="13"/>
      <c r="W94" s="13"/>
      <c r="X94" s="13"/>
      <c r="Y94" s="13"/>
      <c r="Z94" s="13"/>
      <c r="AA94" s="13"/>
      <c r="AB94" s="13"/>
      <c r="AC94" s="13"/>
      <c r="AD94" s="13"/>
      <c r="AE94" s="13"/>
      <c r="AT94" s="243" t="s">
        <v>129</v>
      </c>
      <c r="AU94" s="243" t="s">
        <v>78</v>
      </c>
      <c r="AV94" s="13" t="s">
        <v>78</v>
      </c>
      <c r="AW94" s="13" t="s">
        <v>31</v>
      </c>
      <c r="AX94" s="13" t="s">
        <v>76</v>
      </c>
      <c r="AY94" s="243" t="s">
        <v>120</v>
      </c>
    </row>
    <row r="95" s="2" customFormat="1" ht="21.75" customHeight="1">
      <c r="A95" s="38"/>
      <c r="B95" s="39"/>
      <c r="C95" s="219" t="s">
        <v>139</v>
      </c>
      <c r="D95" s="219" t="s">
        <v>122</v>
      </c>
      <c r="E95" s="220" t="s">
        <v>140</v>
      </c>
      <c r="F95" s="221" t="s">
        <v>141</v>
      </c>
      <c r="G95" s="222" t="s">
        <v>133</v>
      </c>
      <c r="H95" s="223">
        <v>80</v>
      </c>
      <c r="I95" s="224"/>
      <c r="J95" s="225">
        <f>ROUND(I95*H95,2)</f>
        <v>0</v>
      </c>
      <c r="K95" s="221" t="s">
        <v>134</v>
      </c>
      <c r="L95" s="44"/>
      <c r="M95" s="226" t="s">
        <v>19</v>
      </c>
      <c r="N95" s="227" t="s">
        <v>40</v>
      </c>
      <c r="O95" s="84"/>
      <c r="P95" s="228">
        <f>O95*H95</f>
        <v>0</v>
      </c>
      <c r="Q95" s="228">
        <v>0</v>
      </c>
      <c r="R95" s="228">
        <f>Q95*H95</f>
        <v>0</v>
      </c>
      <c r="S95" s="228">
        <v>0.11500000000000001</v>
      </c>
      <c r="T95" s="229">
        <f>S95*H95</f>
        <v>9.2000000000000011</v>
      </c>
      <c r="U95" s="38"/>
      <c r="V95" s="38"/>
      <c r="W95" s="38"/>
      <c r="X95" s="38"/>
      <c r="Y95" s="38"/>
      <c r="Z95" s="38"/>
      <c r="AA95" s="38"/>
      <c r="AB95" s="38"/>
      <c r="AC95" s="38"/>
      <c r="AD95" s="38"/>
      <c r="AE95" s="38"/>
      <c r="AR95" s="230" t="s">
        <v>127</v>
      </c>
      <c r="AT95" s="230" t="s">
        <v>122</v>
      </c>
      <c r="AU95" s="230" t="s">
        <v>78</v>
      </c>
      <c r="AY95" s="17" t="s">
        <v>120</v>
      </c>
      <c r="BE95" s="231">
        <f>IF(N95="základní",J95,0)</f>
        <v>0</v>
      </c>
      <c r="BF95" s="231">
        <f>IF(N95="snížená",J95,0)</f>
        <v>0</v>
      </c>
      <c r="BG95" s="231">
        <f>IF(N95="zákl. přenesená",J95,0)</f>
        <v>0</v>
      </c>
      <c r="BH95" s="231">
        <f>IF(N95="sníž. přenesená",J95,0)</f>
        <v>0</v>
      </c>
      <c r="BI95" s="231">
        <f>IF(N95="nulová",J95,0)</f>
        <v>0</v>
      </c>
      <c r="BJ95" s="17" t="s">
        <v>76</v>
      </c>
      <c r="BK95" s="231">
        <f>ROUND(I95*H95,2)</f>
        <v>0</v>
      </c>
      <c r="BL95" s="17" t="s">
        <v>127</v>
      </c>
      <c r="BM95" s="230" t="s">
        <v>142</v>
      </c>
    </row>
    <row r="96" s="2" customFormat="1">
      <c r="A96" s="38"/>
      <c r="B96" s="39"/>
      <c r="C96" s="40"/>
      <c r="D96" s="234" t="s">
        <v>136</v>
      </c>
      <c r="E96" s="40"/>
      <c r="F96" s="244" t="s">
        <v>137</v>
      </c>
      <c r="G96" s="40"/>
      <c r="H96" s="40"/>
      <c r="I96" s="137"/>
      <c r="J96" s="40"/>
      <c r="K96" s="40"/>
      <c r="L96" s="44"/>
      <c r="M96" s="245"/>
      <c r="N96" s="246"/>
      <c r="O96" s="84"/>
      <c r="P96" s="84"/>
      <c r="Q96" s="84"/>
      <c r="R96" s="84"/>
      <c r="S96" s="84"/>
      <c r="T96" s="85"/>
      <c r="U96" s="38"/>
      <c r="V96" s="38"/>
      <c r="W96" s="38"/>
      <c r="X96" s="38"/>
      <c r="Y96" s="38"/>
      <c r="Z96" s="38"/>
      <c r="AA96" s="38"/>
      <c r="AB96" s="38"/>
      <c r="AC96" s="38"/>
      <c r="AD96" s="38"/>
      <c r="AE96" s="38"/>
      <c r="AT96" s="17" t="s">
        <v>136</v>
      </c>
      <c r="AU96" s="17" t="s">
        <v>78</v>
      </c>
    </row>
    <row r="97" s="13" customFormat="1">
      <c r="A97" s="13"/>
      <c r="B97" s="232"/>
      <c r="C97" s="233"/>
      <c r="D97" s="234" t="s">
        <v>129</v>
      </c>
      <c r="E97" s="235" t="s">
        <v>19</v>
      </c>
      <c r="F97" s="236" t="s">
        <v>143</v>
      </c>
      <c r="G97" s="233"/>
      <c r="H97" s="237">
        <v>80</v>
      </c>
      <c r="I97" s="238"/>
      <c r="J97" s="233"/>
      <c r="K97" s="233"/>
      <c r="L97" s="239"/>
      <c r="M97" s="240"/>
      <c r="N97" s="241"/>
      <c r="O97" s="241"/>
      <c r="P97" s="241"/>
      <c r="Q97" s="241"/>
      <c r="R97" s="241"/>
      <c r="S97" s="241"/>
      <c r="T97" s="242"/>
      <c r="U97" s="13"/>
      <c r="V97" s="13"/>
      <c r="W97" s="13"/>
      <c r="X97" s="13"/>
      <c r="Y97" s="13"/>
      <c r="Z97" s="13"/>
      <c r="AA97" s="13"/>
      <c r="AB97" s="13"/>
      <c r="AC97" s="13"/>
      <c r="AD97" s="13"/>
      <c r="AE97" s="13"/>
      <c r="AT97" s="243" t="s">
        <v>129</v>
      </c>
      <c r="AU97" s="243" t="s">
        <v>78</v>
      </c>
      <c r="AV97" s="13" t="s">
        <v>78</v>
      </c>
      <c r="AW97" s="13" t="s">
        <v>31</v>
      </c>
      <c r="AX97" s="13" t="s">
        <v>76</v>
      </c>
      <c r="AY97" s="243" t="s">
        <v>120</v>
      </c>
    </row>
    <row r="98" s="2" customFormat="1" ht="21.75" customHeight="1">
      <c r="A98" s="38"/>
      <c r="B98" s="39"/>
      <c r="C98" s="219" t="s">
        <v>127</v>
      </c>
      <c r="D98" s="219" t="s">
        <v>122</v>
      </c>
      <c r="E98" s="220" t="s">
        <v>144</v>
      </c>
      <c r="F98" s="221" t="s">
        <v>145</v>
      </c>
      <c r="G98" s="222" t="s">
        <v>146</v>
      </c>
      <c r="H98" s="223">
        <v>1150</v>
      </c>
      <c r="I98" s="224"/>
      <c r="J98" s="225">
        <f>ROUND(I98*H98,2)</f>
        <v>0</v>
      </c>
      <c r="K98" s="221" t="s">
        <v>134</v>
      </c>
      <c r="L98" s="44"/>
      <c r="M98" s="226" t="s">
        <v>19</v>
      </c>
      <c r="N98" s="227" t="s">
        <v>40</v>
      </c>
      <c r="O98" s="84"/>
      <c r="P98" s="228">
        <f>O98*H98</f>
        <v>0</v>
      </c>
      <c r="Q98" s="228">
        <v>0</v>
      </c>
      <c r="R98" s="228">
        <f>Q98*H98</f>
        <v>0</v>
      </c>
      <c r="S98" s="228">
        <v>0</v>
      </c>
      <c r="T98" s="229">
        <f>S98*H98</f>
        <v>0</v>
      </c>
      <c r="U98" s="38"/>
      <c r="V98" s="38"/>
      <c r="W98" s="38"/>
      <c r="X98" s="38"/>
      <c r="Y98" s="38"/>
      <c r="Z98" s="38"/>
      <c r="AA98" s="38"/>
      <c r="AB98" s="38"/>
      <c r="AC98" s="38"/>
      <c r="AD98" s="38"/>
      <c r="AE98" s="38"/>
      <c r="AR98" s="230" t="s">
        <v>127</v>
      </c>
      <c r="AT98" s="230" t="s">
        <v>122</v>
      </c>
      <c r="AU98" s="230" t="s">
        <v>78</v>
      </c>
      <c r="AY98" s="17" t="s">
        <v>120</v>
      </c>
      <c r="BE98" s="231">
        <f>IF(N98="základní",J98,0)</f>
        <v>0</v>
      </c>
      <c r="BF98" s="231">
        <f>IF(N98="snížená",J98,0)</f>
        <v>0</v>
      </c>
      <c r="BG98" s="231">
        <f>IF(N98="zákl. přenesená",J98,0)</f>
        <v>0</v>
      </c>
      <c r="BH98" s="231">
        <f>IF(N98="sníž. přenesená",J98,0)</f>
        <v>0</v>
      </c>
      <c r="BI98" s="231">
        <f>IF(N98="nulová",J98,0)</f>
        <v>0</v>
      </c>
      <c r="BJ98" s="17" t="s">
        <v>76</v>
      </c>
      <c r="BK98" s="231">
        <f>ROUND(I98*H98,2)</f>
        <v>0</v>
      </c>
      <c r="BL98" s="17" t="s">
        <v>127</v>
      </c>
      <c r="BM98" s="230" t="s">
        <v>147</v>
      </c>
    </row>
    <row r="99" s="2" customFormat="1">
      <c r="A99" s="38"/>
      <c r="B99" s="39"/>
      <c r="C99" s="40"/>
      <c r="D99" s="234" t="s">
        <v>136</v>
      </c>
      <c r="E99" s="40"/>
      <c r="F99" s="244" t="s">
        <v>148</v>
      </c>
      <c r="G99" s="40"/>
      <c r="H99" s="40"/>
      <c r="I99" s="137"/>
      <c r="J99" s="40"/>
      <c r="K99" s="40"/>
      <c r="L99" s="44"/>
      <c r="M99" s="245"/>
      <c r="N99" s="246"/>
      <c r="O99" s="84"/>
      <c r="P99" s="84"/>
      <c r="Q99" s="84"/>
      <c r="R99" s="84"/>
      <c r="S99" s="84"/>
      <c r="T99" s="85"/>
      <c r="U99" s="38"/>
      <c r="V99" s="38"/>
      <c r="W99" s="38"/>
      <c r="X99" s="38"/>
      <c r="Y99" s="38"/>
      <c r="Z99" s="38"/>
      <c r="AA99" s="38"/>
      <c r="AB99" s="38"/>
      <c r="AC99" s="38"/>
      <c r="AD99" s="38"/>
      <c r="AE99" s="38"/>
      <c r="AT99" s="17" t="s">
        <v>136</v>
      </c>
      <c r="AU99" s="17" t="s">
        <v>78</v>
      </c>
    </row>
    <row r="100" s="13" customFormat="1">
      <c r="A100" s="13"/>
      <c r="B100" s="232"/>
      <c r="C100" s="233"/>
      <c r="D100" s="234" t="s">
        <v>129</v>
      </c>
      <c r="E100" s="235" t="s">
        <v>19</v>
      </c>
      <c r="F100" s="236" t="s">
        <v>149</v>
      </c>
      <c r="G100" s="233"/>
      <c r="H100" s="237">
        <v>1150</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129</v>
      </c>
      <c r="AU100" s="243" t="s">
        <v>78</v>
      </c>
      <c r="AV100" s="13" t="s">
        <v>78</v>
      </c>
      <c r="AW100" s="13" t="s">
        <v>31</v>
      </c>
      <c r="AX100" s="13" t="s">
        <v>76</v>
      </c>
      <c r="AY100" s="243" t="s">
        <v>120</v>
      </c>
    </row>
    <row r="101" s="2" customFormat="1" ht="21.75" customHeight="1">
      <c r="A101" s="38"/>
      <c r="B101" s="39"/>
      <c r="C101" s="219" t="s">
        <v>150</v>
      </c>
      <c r="D101" s="219" t="s">
        <v>122</v>
      </c>
      <c r="E101" s="220" t="s">
        <v>151</v>
      </c>
      <c r="F101" s="221" t="s">
        <v>152</v>
      </c>
      <c r="G101" s="222" t="s">
        <v>146</v>
      </c>
      <c r="H101" s="223">
        <v>345</v>
      </c>
      <c r="I101" s="224"/>
      <c r="J101" s="225">
        <f>ROUND(I101*H101,2)</f>
        <v>0</v>
      </c>
      <c r="K101" s="221" t="s">
        <v>134</v>
      </c>
      <c r="L101" s="44"/>
      <c r="M101" s="226" t="s">
        <v>19</v>
      </c>
      <c r="N101" s="227" t="s">
        <v>40</v>
      </c>
      <c r="O101" s="84"/>
      <c r="P101" s="228">
        <f>O101*H101</f>
        <v>0</v>
      </c>
      <c r="Q101" s="228">
        <v>0</v>
      </c>
      <c r="R101" s="228">
        <f>Q101*H101</f>
        <v>0</v>
      </c>
      <c r="S101" s="228">
        <v>0</v>
      </c>
      <c r="T101" s="229">
        <f>S101*H101</f>
        <v>0</v>
      </c>
      <c r="U101" s="38"/>
      <c r="V101" s="38"/>
      <c r="W101" s="38"/>
      <c r="X101" s="38"/>
      <c r="Y101" s="38"/>
      <c r="Z101" s="38"/>
      <c r="AA101" s="38"/>
      <c r="AB101" s="38"/>
      <c r="AC101" s="38"/>
      <c r="AD101" s="38"/>
      <c r="AE101" s="38"/>
      <c r="AR101" s="230" t="s">
        <v>127</v>
      </c>
      <c r="AT101" s="230" t="s">
        <v>122</v>
      </c>
      <c r="AU101" s="230" t="s">
        <v>78</v>
      </c>
      <c r="AY101" s="17" t="s">
        <v>120</v>
      </c>
      <c r="BE101" s="231">
        <f>IF(N101="základní",J101,0)</f>
        <v>0</v>
      </c>
      <c r="BF101" s="231">
        <f>IF(N101="snížená",J101,0)</f>
        <v>0</v>
      </c>
      <c r="BG101" s="231">
        <f>IF(N101="zákl. přenesená",J101,0)</f>
        <v>0</v>
      </c>
      <c r="BH101" s="231">
        <f>IF(N101="sníž. přenesená",J101,0)</f>
        <v>0</v>
      </c>
      <c r="BI101" s="231">
        <f>IF(N101="nulová",J101,0)</f>
        <v>0</v>
      </c>
      <c r="BJ101" s="17" t="s">
        <v>76</v>
      </c>
      <c r="BK101" s="231">
        <f>ROUND(I101*H101,2)</f>
        <v>0</v>
      </c>
      <c r="BL101" s="17" t="s">
        <v>127</v>
      </c>
      <c r="BM101" s="230" t="s">
        <v>153</v>
      </c>
    </row>
    <row r="102" s="2" customFormat="1">
      <c r="A102" s="38"/>
      <c r="B102" s="39"/>
      <c r="C102" s="40"/>
      <c r="D102" s="234" t="s">
        <v>136</v>
      </c>
      <c r="E102" s="40"/>
      <c r="F102" s="244" t="s">
        <v>148</v>
      </c>
      <c r="G102" s="40"/>
      <c r="H102" s="40"/>
      <c r="I102" s="137"/>
      <c r="J102" s="40"/>
      <c r="K102" s="40"/>
      <c r="L102" s="44"/>
      <c r="M102" s="245"/>
      <c r="N102" s="246"/>
      <c r="O102" s="84"/>
      <c r="P102" s="84"/>
      <c r="Q102" s="84"/>
      <c r="R102" s="84"/>
      <c r="S102" s="84"/>
      <c r="T102" s="85"/>
      <c r="U102" s="38"/>
      <c r="V102" s="38"/>
      <c r="W102" s="38"/>
      <c r="X102" s="38"/>
      <c r="Y102" s="38"/>
      <c r="Z102" s="38"/>
      <c r="AA102" s="38"/>
      <c r="AB102" s="38"/>
      <c r="AC102" s="38"/>
      <c r="AD102" s="38"/>
      <c r="AE102" s="38"/>
      <c r="AT102" s="17" t="s">
        <v>136</v>
      </c>
      <c r="AU102" s="17" t="s">
        <v>78</v>
      </c>
    </row>
    <row r="103" s="13" customFormat="1">
      <c r="A103" s="13"/>
      <c r="B103" s="232"/>
      <c r="C103" s="233"/>
      <c r="D103" s="234" t="s">
        <v>129</v>
      </c>
      <c r="E103" s="235" t="s">
        <v>19</v>
      </c>
      <c r="F103" s="236" t="s">
        <v>154</v>
      </c>
      <c r="G103" s="233"/>
      <c r="H103" s="237">
        <v>345</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129</v>
      </c>
      <c r="AU103" s="243" t="s">
        <v>78</v>
      </c>
      <c r="AV103" s="13" t="s">
        <v>78</v>
      </c>
      <c r="AW103" s="13" t="s">
        <v>31</v>
      </c>
      <c r="AX103" s="13" t="s">
        <v>76</v>
      </c>
      <c r="AY103" s="243" t="s">
        <v>120</v>
      </c>
    </row>
    <row r="104" s="2" customFormat="1" ht="21.75" customHeight="1">
      <c r="A104" s="38"/>
      <c r="B104" s="39"/>
      <c r="C104" s="219" t="s">
        <v>155</v>
      </c>
      <c r="D104" s="219" t="s">
        <v>122</v>
      </c>
      <c r="E104" s="220" t="s">
        <v>156</v>
      </c>
      <c r="F104" s="221" t="s">
        <v>157</v>
      </c>
      <c r="G104" s="222" t="s">
        <v>146</v>
      </c>
      <c r="H104" s="223">
        <v>1150</v>
      </c>
      <c r="I104" s="224"/>
      <c r="J104" s="225">
        <f>ROUND(I104*H104,2)</f>
        <v>0</v>
      </c>
      <c r="K104" s="221" t="s">
        <v>134</v>
      </c>
      <c r="L104" s="44"/>
      <c r="M104" s="226" t="s">
        <v>19</v>
      </c>
      <c r="N104" s="227" t="s">
        <v>40</v>
      </c>
      <c r="O104" s="84"/>
      <c r="P104" s="228">
        <f>O104*H104</f>
        <v>0</v>
      </c>
      <c r="Q104" s="228">
        <v>0</v>
      </c>
      <c r="R104" s="228">
        <f>Q104*H104</f>
        <v>0</v>
      </c>
      <c r="S104" s="228">
        <v>0</v>
      </c>
      <c r="T104" s="229">
        <f>S104*H104</f>
        <v>0</v>
      </c>
      <c r="U104" s="38"/>
      <c r="V104" s="38"/>
      <c r="W104" s="38"/>
      <c r="X104" s="38"/>
      <c r="Y104" s="38"/>
      <c r="Z104" s="38"/>
      <c r="AA104" s="38"/>
      <c r="AB104" s="38"/>
      <c r="AC104" s="38"/>
      <c r="AD104" s="38"/>
      <c r="AE104" s="38"/>
      <c r="AR104" s="230" t="s">
        <v>127</v>
      </c>
      <c r="AT104" s="230" t="s">
        <v>122</v>
      </c>
      <c r="AU104" s="230" t="s">
        <v>78</v>
      </c>
      <c r="AY104" s="17" t="s">
        <v>120</v>
      </c>
      <c r="BE104" s="231">
        <f>IF(N104="základní",J104,0)</f>
        <v>0</v>
      </c>
      <c r="BF104" s="231">
        <f>IF(N104="snížená",J104,0)</f>
        <v>0</v>
      </c>
      <c r="BG104" s="231">
        <f>IF(N104="zákl. přenesená",J104,0)</f>
        <v>0</v>
      </c>
      <c r="BH104" s="231">
        <f>IF(N104="sníž. přenesená",J104,0)</f>
        <v>0</v>
      </c>
      <c r="BI104" s="231">
        <f>IF(N104="nulová",J104,0)</f>
        <v>0</v>
      </c>
      <c r="BJ104" s="17" t="s">
        <v>76</v>
      </c>
      <c r="BK104" s="231">
        <f>ROUND(I104*H104,2)</f>
        <v>0</v>
      </c>
      <c r="BL104" s="17" t="s">
        <v>127</v>
      </c>
      <c r="BM104" s="230" t="s">
        <v>158</v>
      </c>
    </row>
    <row r="105" s="2" customFormat="1">
      <c r="A105" s="38"/>
      <c r="B105" s="39"/>
      <c r="C105" s="40"/>
      <c r="D105" s="234" t="s">
        <v>136</v>
      </c>
      <c r="E105" s="40"/>
      <c r="F105" s="244" t="s">
        <v>159</v>
      </c>
      <c r="G105" s="40"/>
      <c r="H105" s="40"/>
      <c r="I105" s="137"/>
      <c r="J105" s="40"/>
      <c r="K105" s="40"/>
      <c r="L105" s="44"/>
      <c r="M105" s="245"/>
      <c r="N105" s="246"/>
      <c r="O105" s="84"/>
      <c r="P105" s="84"/>
      <c r="Q105" s="84"/>
      <c r="R105" s="84"/>
      <c r="S105" s="84"/>
      <c r="T105" s="85"/>
      <c r="U105" s="38"/>
      <c r="V105" s="38"/>
      <c r="W105" s="38"/>
      <c r="X105" s="38"/>
      <c r="Y105" s="38"/>
      <c r="Z105" s="38"/>
      <c r="AA105" s="38"/>
      <c r="AB105" s="38"/>
      <c r="AC105" s="38"/>
      <c r="AD105" s="38"/>
      <c r="AE105" s="38"/>
      <c r="AT105" s="17" t="s">
        <v>136</v>
      </c>
      <c r="AU105" s="17" t="s">
        <v>78</v>
      </c>
    </row>
    <row r="106" s="13" customFormat="1">
      <c r="A106" s="13"/>
      <c r="B106" s="232"/>
      <c r="C106" s="233"/>
      <c r="D106" s="234" t="s">
        <v>129</v>
      </c>
      <c r="E106" s="235" t="s">
        <v>19</v>
      </c>
      <c r="F106" s="236" t="s">
        <v>149</v>
      </c>
      <c r="G106" s="233"/>
      <c r="H106" s="237">
        <v>1150</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129</v>
      </c>
      <c r="AU106" s="243" t="s">
        <v>78</v>
      </c>
      <c r="AV106" s="13" t="s">
        <v>78</v>
      </c>
      <c r="AW106" s="13" t="s">
        <v>31</v>
      </c>
      <c r="AX106" s="13" t="s">
        <v>76</v>
      </c>
      <c r="AY106" s="243" t="s">
        <v>120</v>
      </c>
    </row>
    <row r="107" s="2" customFormat="1" ht="33" customHeight="1">
      <c r="A107" s="38"/>
      <c r="B107" s="39"/>
      <c r="C107" s="219" t="s">
        <v>160</v>
      </c>
      <c r="D107" s="219" t="s">
        <v>122</v>
      </c>
      <c r="E107" s="220" t="s">
        <v>161</v>
      </c>
      <c r="F107" s="221" t="s">
        <v>162</v>
      </c>
      <c r="G107" s="222" t="s">
        <v>146</v>
      </c>
      <c r="H107" s="223">
        <v>5750</v>
      </c>
      <c r="I107" s="224"/>
      <c r="J107" s="225">
        <f>ROUND(I107*H107,2)</f>
        <v>0</v>
      </c>
      <c r="K107" s="221" t="s">
        <v>134</v>
      </c>
      <c r="L107" s="44"/>
      <c r="M107" s="226" t="s">
        <v>19</v>
      </c>
      <c r="N107" s="227" t="s">
        <v>40</v>
      </c>
      <c r="O107" s="84"/>
      <c r="P107" s="228">
        <f>O107*H107</f>
        <v>0</v>
      </c>
      <c r="Q107" s="228">
        <v>0</v>
      </c>
      <c r="R107" s="228">
        <f>Q107*H107</f>
        <v>0</v>
      </c>
      <c r="S107" s="228">
        <v>0</v>
      </c>
      <c r="T107" s="229">
        <f>S107*H107</f>
        <v>0</v>
      </c>
      <c r="U107" s="38"/>
      <c r="V107" s="38"/>
      <c r="W107" s="38"/>
      <c r="X107" s="38"/>
      <c r="Y107" s="38"/>
      <c r="Z107" s="38"/>
      <c r="AA107" s="38"/>
      <c r="AB107" s="38"/>
      <c r="AC107" s="38"/>
      <c r="AD107" s="38"/>
      <c r="AE107" s="38"/>
      <c r="AR107" s="230" t="s">
        <v>127</v>
      </c>
      <c r="AT107" s="230" t="s">
        <v>122</v>
      </c>
      <c r="AU107" s="230" t="s">
        <v>78</v>
      </c>
      <c r="AY107" s="17" t="s">
        <v>120</v>
      </c>
      <c r="BE107" s="231">
        <f>IF(N107="základní",J107,0)</f>
        <v>0</v>
      </c>
      <c r="BF107" s="231">
        <f>IF(N107="snížená",J107,0)</f>
        <v>0</v>
      </c>
      <c r="BG107" s="231">
        <f>IF(N107="zákl. přenesená",J107,0)</f>
        <v>0</v>
      </c>
      <c r="BH107" s="231">
        <f>IF(N107="sníž. přenesená",J107,0)</f>
        <v>0</v>
      </c>
      <c r="BI107" s="231">
        <f>IF(N107="nulová",J107,0)</f>
        <v>0</v>
      </c>
      <c r="BJ107" s="17" t="s">
        <v>76</v>
      </c>
      <c r="BK107" s="231">
        <f>ROUND(I107*H107,2)</f>
        <v>0</v>
      </c>
      <c r="BL107" s="17" t="s">
        <v>127</v>
      </c>
      <c r="BM107" s="230" t="s">
        <v>163</v>
      </c>
    </row>
    <row r="108" s="2" customFormat="1">
      <c r="A108" s="38"/>
      <c r="B108" s="39"/>
      <c r="C108" s="40"/>
      <c r="D108" s="234" t="s">
        <v>136</v>
      </c>
      <c r="E108" s="40"/>
      <c r="F108" s="244" t="s">
        <v>159</v>
      </c>
      <c r="G108" s="40"/>
      <c r="H108" s="40"/>
      <c r="I108" s="137"/>
      <c r="J108" s="40"/>
      <c r="K108" s="40"/>
      <c r="L108" s="44"/>
      <c r="M108" s="245"/>
      <c r="N108" s="246"/>
      <c r="O108" s="84"/>
      <c r="P108" s="84"/>
      <c r="Q108" s="84"/>
      <c r="R108" s="84"/>
      <c r="S108" s="84"/>
      <c r="T108" s="85"/>
      <c r="U108" s="38"/>
      <c r="V108" s="38"/>
      <c r="W108" s="38"/>
      <c r="X108" s="38"/>
      <c r="Y108" s="38"/>
      <c r="Z108" s="38"/>
      <c r="AA108" s="38"/>
      <c r="AB108" s="38"/>
      <c r="AC108" s="38"/>
      <c r="AD108" s="38"/>
      <c r="AE108" s="38"/>
      <c r="AT108" s="17" t="s">
        <v>136</v>
      </c>
      <c r="AU108" s="17" t="s">
        <v>78</v>
      </c>
    </row>
    <row r="109" s="13" customFormat="1">
      <c r="A109" s="13"/>
      <c r="B109" s="232"/>
      <c r="C109" s="233"/>
      <c r="D109" s="234" t="s">
        <v>129</v>
      </c>
      <c r="E109" s="235" t="s">
        <v>19</v>
      </c>
      <c r="F109" s="236" t="s">
        <v>164</v>
      </c>
      <c r="G109" s="233"/>
      <c r="H109" s="237">
        <v>5750</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129</v>
      </c>
      <c r="AU109" s="243" t="s">
        <v>78</v>
      </c>
      <c r="AV109" s="13" t="s">
        <v>78</v>
      </c>
      <c r="AW109" s="13" t="s">
        <v>31</v>
      </c>
      <c r="AX109" s="13" t="s">
        <v>76</v>
      </c>
      <c r="AY109" s="243" t="s">
        <v>120</v>
      </c>
    </row>
    <row r="110" s="2" customFormat="1" ht="33" customHeight="1">
      <c r="A110" s="38"/>
      <c r="B110" s="39"/>
      <c r="C110" s="219" t="s">
        <v>165</v>
      </c>
      <c r="D110" s="219" t="s">
        <v>122</v>
      </c>
      <c r="E110" s="220" t="s">
        <v>166</v>
      </c>
      <c r="F110" s="221" t="s">
        <v>167</v>
      </c>
      <c r="G110" s="222" t="s">
        <v>146</v>
      </c>
      <c r="H110" s="223">
        <v>1150</v>
      </c>
      <c r="I110" s="224"/>
      <c r="J110" s="225">
        <f>ROUND(I110*H110,2)</f>
        <v>0</v>
      </c>
      <c r="K110" s="221" t="s">
        <v>134</v>
      </c>
      <c r="L110" s="44"/>
      <c r="M110" s="226" t="s">
        <v>19</v>
      </c>
      <c r="N110" s="227" t="s">
        <v>40</v>
      </c>
      <c r="O110" s="84"/>
      <c r="P110" s="228">
        <f>O110*H110</f>
        <v>0</v>
      </c>
      <c r="Q110" s="228">
        <v>0</v>
      </c>
      <c r="R110" s="228">
        <f>Q110*H110</f>
        <v>0</v>
      </c>
      <c r="S110" s="228">
        <v>0</v>
      </c>
      <c r="T110" s="229">
        <f>S110*H110</f>
        <v>0</v>
      </c>
      <c r="U110" s="38"/>
      <c r="V110" s="38"/>
      <c r="W110" s="38"/>
      <c r="X110" s="38"/>
      <c r="Y110" s="38"/>
      <c r="Z110" s="38"/>
      <c r="AA110" s="38"/>
      <c r="AB110" s="38"/>
      <c r="AC110" s="38"/>
      <c r="AD110" s="38"/>
      <c r="AE110" s="38"/>
      <c r="AR110" s="230" t="s">
        <v>127</v>
      </c>
      <c r="AT110" s="230" t="s">
        <v>122</v>
      </c>
      <c r="AU110" s="230" t="s">
        <v>78</v>
      </c>
      <c r="AY110" s="17" t="s">
        <v>120</v>
      </c>
      <c r="BE110" s="231">
        <f>IF(N110="základní",J110,0)</f>
        <v>0</v>
      </c>
      <c r="BF110" s="231">
        <f>IF(N110="snížená",J110,0)</f>
        <v>0</v>
      </c>
      <c r="BG110" s="231">
        <f>IF(N110="zákl. přenesená",J110,0)</f>
        <v>0</v>
      </c>
      <c r="BH110" s="231">
        <f>IF(N110="sníž. přenesená",J110,0)</f>
        <v>0</v>
      </c>
      <c r="BI110" s="231">
        <f>IF(N110="nulová",J110,0)</f>
        <v>0</v>
      </c>
      <c r="BJ110" s="17" t="s">
        <v>76</v>
      </c>
      <c r="BK110" s="231">
        <f>ROUND(I110*H110,2)</f>
        <v>0</v>
      </c>
      <c r="BL110" s="17" t="s">
        <v>127</v>
      </c>
      <c r="BM110" s="230" t="s">
        <v>168</v>
      </c>
    </row>
    <row r="111" s="2" customFormat="1">
      <c r="A111" s="38"/>
      <c r="B111" s="39"/>
      <c r="C111" s="40"/>
      <c r="D111" s="234" t="s">
        <v>136</v>
      </c>
      <c r="E111" s="40"/>
      <c r="F111" s="244" t="s">
        <v>169</v>
      </c>
      <c r="G111" s="40"/>
      <c r="H111" s="40"/>
      <c r="I111" s="137"/>
      <c r="J111" s="40"/>
      <c r="K111" s="40"/>
      <c r="L111" s="44"/>
      <c r="M111" s="245"/>
      <c r="N111" s="246"/>
      <c r="O111" s="84"/>
      <c r="P111" s="84"/>
      <c r="Q111" s="84"/>
      <c r="R111" s="84"/>
      <c r="S111" s="84"/>
      <c r="T111" s="85"/>
      <c r="U111" s="38"/>
      <c r="V111" s="38"/>
      <c r="W111" s="38"/>
      <c r="X111" s="38"/>
      <c r="Y111" s="38"/>
      <c r="Z111" s="38"/>
      <c r="AA111" s="38"/>
      <c r="AB111" s="38"/>
      <c r="AC111" s="38"/>
      <c r="AD111" s="38"/>
      <c r="AE111" s="38"/>
      <c r="AT111" s="17" t="s">
        <v>136</v>
      </c>
      <c r="AU111" s="17" t="s">
        <v>78</v>
      </c>
    </row>
    <row r="112" s="13" customFormat="1">
      <c r="A112" s="13"/>
      <c r="B112" s="232"/>
      <c r="C112" s="233"/>
      <c r="D112" s="234" t="s">
        <v>129</v>
      </c>
      <c r="E112" s="235" t="s">
        <v>19</v>
      </c>
      <c r="F112" s="236" t="s">
        <v>170</v>
      </c>
      <c r="G112" s="233"/>
      <c r="H112" s="237">
        <v>1150</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129</v>
      </c>
      <c r="AU112" s="243" t="s">
        <v>78</v>
      </c>
      <c r="AV112" s="13" t="s">
        <v>78</v>
      </c>
      <c r="AW112" s="13" t="s">
        <v>31</v>
      </c>
      <c r="AX112" s="13" t="s">
        <v>76</v>
      </c>
      <c r="AY112" s="243" t="s">
        <v>120</v>
      </c>
    </row>
    <row r="113" s="2" customFormat="1" ht="16.5" customHeight="1">
      <c r="A113" s="38"/>
      <c r="B113" s="39"/>
      <c r="C113" s="247" t="s">
        <v>171</v>
      </c>
      <c r="D113" s="247" t="s">
        <v>172</v>
      </c>
      <c r="E113" s="248" t="s">
        <v>173</v>
      </c>
      <c r="F113" s="249" t="s">
        <v>174</v>
      </c>
      <c r="G113" s="250" t="s">
        <v>175</v>
      </c>
      <c r="H113" s="251">
        <v>2508.8400000000001</v>
      </c>
      <c r="I113" s="252"/>
      <c r="J113" s="253">
        <f>ROUND(I113*H113,2)</f>
        <v>0</v>
      </c>
      <c r="K113" s="249" t="s">
        <v>134</v>
      </c>
      <c r="L113" s="254"/>
      <c r="M113" s="255" t="s">
        <v>19</v>
      </c>
      <c r="N113" s="256" t="s">
        <v>40</v>
      </c>
      <c r="O113" s="84"/>
      <c r="P113" s="228">
        <f>O113*H113</f>
        <v>0</v>
      </c>
      <c r="Q113" s="228">
        <v>1</v>
      </c>
      <c r="R113" s="228">
        <f>Q113*H113</f>
        <v>2508.8400000000001</v>
      </c>
      <c r="S113" s="228">
        <v>0</v>
      </c>
      <c r="T113" s="229">
        <f>S113*H113</f>
        <v>0</v>
      </c>
      <c r="U113" s="38"/>
      <c r="V113" s="38"/>
      <c r="W113" s="38"/>
      <c r="X113" s="38"/>
      <c r="Y113" s="38"/>
      <c r="Z113" s="38"/>
      <c r="AA113" s="38"/>
      <c r="AB113" s="38"/>
      <c r="AC113" s="38"/>
      <c r="AD113" s="38"/>
      <c r="AE113" s="38"/>
      <c r="AR113" s="230" t="s">
        <v>165</v>
      </c>
      <c r="AT113" s="230" t="s">
        <v>172</v>
      </c>
      <c r="AU113" s="230" t="s">
        <v>78</v>
      </c>
      <c r="AY113" s="17" t="s">
        <v>120</v>
      </c>
      <c r="BE113" s="231">
        <f>IF(N113="základní",J113,0)</f>
        <v>0</v>
      </c>
      <c r="BF113" s="231">
        <f>IF(N113="snížená",J113,0)</f>
        <v>0</v>
      </c>
      <c r="BG113" s="231">
        <f>IF(N113="zákl. přenesená",J113,0)</f>
        <v>0</v>
      </c>
      <c r="BH113" s="231">
        <f>IF(N113="sníž. přenesená",J113,0)</f>
        <v>0</v>
      </c>
      <c r="BI113" s="231">
        <f>IF(N113="nulová",J113,0)</f>
        <v>0</v>
      </c>
      <c r="BJ113" s="17" t="s">
        <v>76</v>
      </c>
      <c r="BK113" s="231">
        <f>ROUND(I113*H113,2)</f>
        <v>0</v>
      </c>
      <c r="BL113" s="17" t="s">
        <v>127</v>
      </c>
      <c r="BM113" s="230" t="s">
        <v>176</v>
      </c>
    </row>
    <row r="114" s="2" customFormat="1">
      <c r="A114" s="38"/>
      <c r="B114" s="39"/>
      <c r="C114" s="40"/>
      <c r="D114" s="234" t="s">
        <v>177</v>
      </c>
      <c r="E114" s="40"/>
      <c r="F114" s="244" t="s">
        <v>178</v>
      </c>
      <c r="G114" s="40"/>
      <c r="H114" s="40"/>
      <c r="I114" s="137"/>
      <c r="J114" s="40"/>
      <c r="K114" s="40"/>
      <c r="L114" s="44"/>
      <c r="M114" s="245"/>
      <c r="N114" s="246"/>
      <c r="O114" s="84"/>
      <c r="P114" s="84"/>
      <c r="Q114" s="84"/>
      <c r="R114" s="84"/>
      <c r="S114" s="84"/>
      <c r="T114" s="85"/>
      <c r="U114" s="38"/>
      <c r="V114" s="38"/>
      <c r="W114" s="38"/>
      <c r="X114" s="38"/>
      <c r="Y114" s="38"/>
      <c r="Z114" s="38"/>
      <c r="AA114" s="38"/>
      <c r="AB114" s="38"/>
      <c r="AC114" s="38"/>
      <c r="AD114" s="38"/>
      <c r="AE114" s="38"/>
      <c r="AT114" s="17" t="s">
        <v>177</v>
      </c>
      <c r="AU114" s="17" t="s">
        <v>78</v>
      </c>
    </row>
    <row r="115" s="13" customFormat="1">
      <c r="A115" s="13"/>
      <c r="B115" s="232"/>
      <c r="C115" s="233"/>
      <c r="D115" s="234" t="s">
        <v>129</v>
      </c>
      <c r="E115" s="235" t="s">
        <v>19</v>
      </c>
      <c r="F115" s="236" t="s">
        <v>179</v>
      </c>
      <c r="G115" s="233"/>
      <c r="H115" s="237">
        <v>2508.8400000000001</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129</v>
      </c>
      <c r="AU115" s="243" t="s">
        <v>78</v>
      </c>
      <c r="AV115" s="13" t="s">
        <v>78</v>
      </c>
      <c r="AW115" s="13" t="s">
        <v>31</v>
      </c>
      <c r="AX115" s="13" t="s">
        <v>76</v>
      </c>
      <c r="AY115" s="243" t="s">
        <v>120</v>
      </c>
    </row>
    <row r="116" s="2" customFormat="1" ht="21.75" customHeight="1">
      <c r="A116" s="38"/>
      <c r="B116" s="39"/>
      <c r="C116" s="219" t="s">
        <v>180</v>
      </c>
      <c r="D116" s="219" t="s">
        <v>122</v>
      </c>
      <c r="E116" s="220" t="s">
        <v>181</v>
      </c>
      <c r="F116" s="221" t="s">
        <v>182</v>
      </c>
      <c r="G116" s="222" t="s">
        <v>175</v>
      </c>
      <c r="H116" s="223">
        <v>2070</v>
      </c>
      <c r="I116" s="224"/>
      <c r="J116" s="225">
        <f>ROUND(I116*H116,2)</f>
        <v>0</v>
      </c>
      <c r="K116" s="221" t="s">
        <v>134</v>
      </c>
      <c r="L116" s="44"/>
      <c r="M116" s="226" t="s">
        <v>19</v>
      </c>
      <c r="N116" s="227" t="s">
        <v>40</v>
      </c>
      <c r="O116" s="84"/>
      <c r="P116" s="228">
        <f>O116*H116</f>
        <v>0</v>
      </c>
      <c r="Q116" s="228">
        <v>0</v>
      </c>
      <c r="R116" s="228">
        <f>Q116*H116</f>
        <v>0</v>
      </c>
      <c r="S116" s="228">
        <v>0</v>
      </c>
      <c r="T116" s="229">
        <f>S116*H116</f>
        <v>0</v>
      </c>
      <c r="U116" s="38"/>
      <c r="V116" s="38"/>
      <c r="W116" s="38"/>
      <c r="X116" s="38"/>
      <c r="Y116" s="38"/>
      <c r="Z116" s="38"/>
      <c r="AA116" s="38"/>
      <c r="AB116" s="38"/>
      <c r="AC116" s="38"/>
      <c r="AD116" s="38"/>
      <c r="AE116" s="38"/>
      <c r="AR116" s="230" t="s">
        <v>127</v>
      </c>
      <c r="AT116" s="230" t="s">
        <v>122</v>
      </c>
      <c r="AU116" s="230" t="s">
        <v>78</v>
      </c>
      <c r="AY116" s="17" t="s">
        <v>120</v>
      </c>
      <c r="BE116" s="231">
        <f>IF(N116="základní",J116,0)</f>
        <v>0</v>
      </c>
      <c r="BF116" s="231">
        <f>IF(N116="snížená",J116,0)</f>
        <v>0</v>
      </c>
      <c r="BG116" s="231">
        <f>IF(N116="zákl. přenesená",J116,0)</f>
        <v>0</v>
      </c>
      <c r="BH116" s="231">
        <f>IF(N116="sníž. přenesená",J116,0)</f>
        <v>0</v>
      </c>
      <c r="BI116" s="231">
        <f>IF(N116="nulová",J116,0)</f>
        <v>0</v>
      </c>
      <c r="BJ116" s="17" t="s">
        <v>76</v>
      </c>
      <c r="BK116" s="231">
        <f>ROUND(I116*H116,2)</f>
        <v>0</v>
      </c>
      <c r="BL116" s="17" t="s">
        <v>127</v>
      </c>
      <c r="BM116" s="230" t="s">
        <v>183</v>
      </c>
    </row>
    <row r="117" s="2" customFormat="1">
      <c r="A117" s="38"/>
      <c r="B117" s="39"/>
      <c r="C117" s="40"/>
      <c r="D117" s="234" t="s">
        <v>136</v>
      </c>
      <c r="E117" s="40"/>
      <c r="F117" s="244" t="s">
        <v>184</v>
      </c>
      <c r="G117" s="40"/>
      <c r="H117" s="40"/>
      <c r="I117" s="137"/>
      <c r="J117" s="40"/>
      <c r="K117" s="40"/>
      <c r="L117" s="44"/>
      <c r="M117" s="245"/>
      <c r="N117" s="246"/>
      <c r="O117" s="84"/>
      <c r="P117" s="84"/>
      <c r="Q117" s="84"/>
      <c r="R117" s="84"/>
      <c r="S117" s="84"/>
      <c r="T117" s="85"/>
      <c r="U117" s="38"/>
      <c r="V117" s="38"/>
      <c r="W117" s="38"/>
      <c r="X117" s="38"/>
      <c r="Y117" s="38"/>
      <c r="Z117" s="38"/>
      <c r="AA117" s="38"/>
      <c r="AB117" s="38"/>
      <c r="AC117" s="38"/>
      <c r="AD117" s="38"/>
      <c r="AE117" s="38"/>
      <c r="AT117" s="17" t="s">
        <v>136</v>
      </c>
      <c r="AU117" s="17" t="s">
        <v>78</v>
      </c>
    </row>
    <row r="118" s="13" customFormat="1">
      <c r="A118" s="13"/>
      <c r="B118" s="232"/>
      <c r="C118" s="233"/>
      <c r="D118" s="234" t="s">
        <v>129</v>
      </c>
      <c r="E118" s="235" t="s">
        <v>19</v>
      </c>
      <c r="F118" s="236" t="s">
        <v>185</v>
      </c>
      <c r="G118" s="233"/>
      <c r="H118" s="237">
        <v>2070</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129</v>
      </c>
      <c r="AU118" s="243" t="s">
        <v>78</v>
      </c>
      <c r="AV118" s="13" t="s">
        <v>78</v>
      </c>
      <c r="AW118" s="13" t="s">
        <v>31</v>
      </c>
      <c r="AX118" s="13" t="s">
        <v>69</v>
      </c>
      <c r="AY118" s="243" t="s">
        <v>120</v>
      </c>
    </row>
    <row r="119" s="14" customFormat="1">
      <c r="A119" s="14"/>
      <c r="B119" s="257"/>
      <c r="C119" s="258"/>
      <c r="D119" s="234" t="s">
        <v>129</v>
      </c>
      <c r="E119" s="259" t="s">
        <v>19</v>
      </c>
      <c r="F119" s="260" t="s">
        <v>186</v>
      </c>
      <c r="G119" s="258"/>
      <c r="H119" s="261">
        <v>2070</v>
      </c>
      <c r="I119" s="262"/>
      <c r="J119" s="258"/>
      <c r="K119" s="258"/>
      <c r="L119" s="263"/>
      <c r="M119" s="264"/>
      <c r="N119" s="265"/>
      <c r="O119" s="265"/>
      <c r="P119" s="265"/>
      <c r="Q119" s="265"/>
      <c r="R119" s="265"/>
      <c r="S119" s="265"/>
      <c r="T119" s="266"/>
      <c r="U119" s="14"/>
      <c r="V119" s="14"/>
      <c r="W119" s="14"/>
      <c r="X119" s="14"/>
      <c r="Y119" s="14"/>
      <c r="Z119" s="14"/>
      <c r="AA119" s="14"/>
      <c r="AB119" s="14"/>
      <c r="AC119" s="14"/>
      <c r="AD119" s="14"/>
      <c r="AE119" s="14"/>
      <c r="AT119" s="267" t="s">
        <v>129</v>
      </c>
      <c r="AU119" s="267" t="s">
        <v>78</v>
      </c>
      <c r="AV119" s="14" t="s">
        <v>127</v>
      </c>
      <c r="AW119" s="14" t="s">
        <v>31</v>
      </c>
      <c r="AX119" s="14" t="s">
        <v>76</v>
      </c>
      <c r="AY119" s="267" t="s">
        <v>120</v>
      </c>
    </row>
    <row r="120" s="2" customFormat="1" ht="16.5" customHeight="1">
      <c r="A120" s="38"/>
      <c r="B120" s="39"/>
      <c r="C120" s="219" t="s">
        <v>187</v>
      </c>
      <c r="D120" s="219" t="s">
        <v>122</v>
      </c>
      <c r="E120" s="220" t="s">
        <v>188</v>
      </c>
      <c r="F120" s="221" t="s">
        <v>189</v>
      </c>
      <c r="G120" s="222" t="s">
        <v>125</v>
      </c>
      <c r="H120" s="223">
        <v>2300</v>
      </c>
      <c r="I120" s="224"/>
      <c r="J120" s="225">
        <f>ROUND(I120*H120,2)</f>
        <v>0</v>
      </c>
      <c r="K120" s="221" t="s">
        <v>134</v>
      </c>
      <c r="L120" s="44"/>
      <c r="M120" s="226" t="s">
        <v>19</v>
      </c>
      <c r="N120" s="227" t="s">
        <v>40</v>
      </c>
      <c r="O120" s="84"/>
      <c r="P120" s="228">
        <f>O120*H120</f>
        <v>0</v>
      </c>
      <c r="Q120" s="228">
        <v>0</v>
      </c>
      <c r="R120" s="228">
        <f>Q120*H120</f>
        <v>0</v>
      </c>
      <c r="S120" s="228">
        <v>0</v>
      </c>
      <c r="T120" s="229">
        <f>S120*H120</f>
        <v>0</v>
      </c>
      <c r="U120" s="38"/>
      <c r="V120" s="38"/>
      <c r="W120" s="38"/>
      <c r="X120" s="38"/>
      <c r="Y120" s="38"/>
      <c r="Z120" s="38"/>
      <c r="AA120" s="38"/>
      <c r="AB120" s="38"/>
      <c r="AC120" s="38"/>
      <c r="AD120" s="38"/>
      <c r="AE120" s="38"/>
      <c r="AR120" s="230" t="s">
        <v>127</v>
      </c>
      <c r="AT120" s="230" t="s">
        <v>122</v>
      </c>
      <c r="AU120" s="230" t="s">
        <v>78</v>
      </c>
      <c r="AY120" s="17" t="s">
        <v>120</v>
      </c>
      <c r="BE120" s="231">
        <f>IF(N120="základní",J120,0)</f>
        <v>0</v>
      </c>
      <c r="BF120" s="231">
        <f>IF(N120="snížená",J120,0)</f>
        <v>0</v>
      </c>
      <c r="BG120" s="231">
        <f>IF(N120="zákl. přenesená",J120,0)</f>
        <v>0</v>
      </c>
      <c r="BH120" s="231">
        <f>IF(N120="sníž. přenesená",J120,0)</f>
        <v>0</v>
      </c>
      <c r="BI120" s="231">
        <f>IF(N120="nulová",J120,0)</f>
        <v>0</v>
      </c>
      <c r="BJ120" s="17" t="s">
        <v>76</v>
      </c>
      <c r="BK120" s="231">
        <f>ROUND(I120*H120,2)</f>
        <v>0</v>
      </c>
      <c r="BL120" s="17" t="s">
        <v>127</v>
      </c>
      <c r="BM120" s="230" t="s">
        <v>190</v>
      </c>
    </row>
    <row r="121" s="2" customFormat="1">
      <c r="A121" s="38"/>
      <c r="B121" s="39"/>
      <c r="C121" s="40"/>
      <c r="D121" s="234" t="s">
        <v>136</v>
      </c>
      <c r="E121" s="40"/>
      <c r="F121" s="244" t="s">
        <v>191</v>
      </c>
      <c r="G121" s="40"/>
      <c r="H121" s="40"/>
      <c r="I121" s="137"/>
      <c r="J121" s="40"/>
      <c r="K121" s="40"/>
      <c r="L121" s="44"/>
      <c r="M121" s="245"/>
      <c r="N121" s="246"/>
      <c r="O121" s="84"/>
      <c r="P121" s="84"/>
      <c r="Q121" s="84"/>
      <c r="R121" s="84"/>
      <c r="S121" s="84"/>
      <c r="T121" s="85"/>
      <c r="U121" s="38"/>
      <c r="V121" s="38"/>
      <c r="W121" s="38"/>
      <c r="X121" s="38"/>
      <c r="Y121" s="38"/>
      <c r="Z121" s="38"/>
      <c r="AA121" s="38"/>
      <c r="AB121" s="38"/>
      <c r="AC121" s="38"/>
      <c r="AD121" s="38"/>
      <c r="AE121" s="38"/>
      <c r="AT121" s="17" t="s">
        <v>136</v>
      </c>
      <c r="AU121" s="17" t="s">
        <v>78</v>
      </c>
    </row>
    <row r="122" s="13" customFormat="1">
      <c r="A122" s="13"/>
      <c r="B122" s="232"/>
      <c r="C122" s="233"/>
      <c r="D122" s="234" t="s">
        <v>129</v>
      </c>
      <c r="E122" s="235" t="s">
        <v>19</v>
      </c>
      <c r="F122" s="236" t="s">
        <v>130</v>
      </c>
      <c r="G122" s="233"/>
      <c r="H122" s="237">
        <v>2300</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129</v>
      </c>
      <c r="AU122" s="243" t="s">
        <v>78</v>
      </c>
      <c r="AV122" s="13" t="s">
        <v>78</v>
      </c>
      <c r="AW122" s="13" t="s">
        <v>31</v>
      </c>
      <c r="AX122" s="13" t="s">
        <v>76</v>
      </c>
      <c r="AY122" s="243" t="s">
        <v>120</v>
      </c>
    </row>
    <row r="123" s="12" customFormat="1" ht="22.8" customHeight="1">
      <c r="A123" s="12"/>
      <c r="B123" s="203"/>
      <c r="C123" s="204"/>
      <c r="D123" s="205" t="s">
        <v>68</v>
      </c>
      <c r="E123" s="217" t="s">
        <v>127</v>
      </c>
      <c r="F123" s="217" t="s">
        <v>192</v>
      </c>
      <c r="G123" s="204"/>
      <c r="H123" s="204"/>
      <c r="I123" s="207"/>
      <c r="J123" s="218">
        <f>BK123</f>
        <v>0</v>
      </c>
      <c r="K123" s="204"/>
      <c r="L123" s="209"/>
      <c r="M123" s="210"/>
      <c r="N123" s="211"/>
      <c r="O123" s="211"/>
      <c r="P123" s="212">
        <f>SUM(P124:P126)</f>
        <v>0</v>
      </c>
      <c r="Q123" s="211"/>
      <c r="R123" s="212">
        <f>SUM(R124:R126)</f>
        <v>0</v>
      </c>
      <c r="S123" s="211"/>
      <c r="T123" s="213">
        <f>SUM(T124:T126)</f>
        <v>0</v>
      </c>
      <c r="U123" s="12"/>
      <c r="V123" s="12"/>
      <c r="W123" s="12"/>
      <c r="X123" s="12"/>
      <c r="Y123" s="12"/>
      <c r="Z123" s="12"/>
      <c r="AA123" s="12"/>
      <c r="AB123" s="12"/>
      <c r="AC123" s="12"/>
      <c r="AD123" s="12"/>
      <c r="AE123" s="12"/>
      <c r="AR123" s="214" t="s">
        <v>76</v>
      </c>
      <c r="AT123" s="215" t="s">
        <v>68</v>
      </c>
      <c r="AU123" s="215" t="s">
        <v>76</v>
      </c>
      <c r="AY123" s="214" t="s">
        <v>120</v>
      </c>
      <c r="BK123" s="216">
        <f>SUM(BK124:BK126)</f>
        <v>0</v>
      </c>
    </row>
    <row r="124" s="2" customFormat="1" ht="16.5" customHeight="1">
      <c r="A124" s="38"/>
      <c r="B124" s="39"/>
      <c r="C124" s="219" t="s">
        <v>193</v>
      </c>
      <c r="D124" s="219" t="s">
        <v>122</v>
      </c>
      <c r="E124" s="220" t="s">
        <v>194</v>
      </c>
      <c r="F124" s="221" t="s">
        <v>195</v>
      </c>
      <c r="G124" s="222" t="s">
        <v>146</v>
      </c>
      <c r="H124" s="223">
        <v>8</v>
      </c>
      <c r="I124" s="224"/>
      <c r="J124" s="225">
        <f>ROUND(I124*H124,2)</f>
        <v>0</v>
      </c>
      <c r="K124" s="221" t="s">
        <v>134</v>
      </c>
      <c r="L124" s="44"/>
      <c r="M124" s="226" t="s">
        <v>19</v>
      </c>
      <c r="N124" s="227" t="s">
        <v>40</v>
      </c>
      <c r="O124" s="84"/>
      <c r="P124" s="228">
        <f>O124*H124</f>
        <v>0</v>
      </c>
      <c r="Q124" s="228">
        <v>0</v>
      </c>
      <c r="R124" s="228">
        <f>Q124*H124</f>
        <v>0</v>
      </c>
      <c r="S124" s="228">
        <v>0</v>
      </c>
      <c r="T124" s="229">
        <f>S124*H124</f>
        <v>0</v>
      </c>
      <c r="U124" s="38"/>
      <c r="V124" s="38"/>
      <c r="W124" s="38"/>
      <c r="X124" s="38"/>
      <c r="Y124" s="38"/>
      <c r="Z124" s="38"/>
      <c r="AA124" s="38"/>
      <c r="AB124" s="38"/>
      <c r="AC124" s="38"/>
      <c r="AD124" s="38"/>
      <c r="AE124" s="38"/>
      <c r="AR124" s="230" t="s">
        <v>127</v>
      </c>
      <c r="AT124" s="230" t="s">
        <v>122</v>
      </c>
      <c r="AU124" s="230" t="s">
        <v>78</v>
      </c>
      <c r="AY124" s="17" t="s">
        <v>120</v>
      </c>
      <c r="BE124" s="231">
        <f>IF(N124="základní",J124,0)</f>
        <v>0</v>
      </c>
      <c r="BF124" s="231">
        <f>IF(N124="snížená",J124,0)</f>
        <v>0</v>
      </c>
      <c r="BG124" s="231">
        <f>IF(N124="zákl. přenesená",J124,0)</f>
        <v>0</v>
      </c>
      <c r="BH124" s="231">
        <f>IF(N124="sníž. přenesená",J124,0)</f>
        <v>0</v>
      </c>
      <c r="BI124" s="231">
        <f>IF(N124="nulová",J124,0)</f>
        <v>0</v>
      </c>
      <c r="BJ124" s="17" t="s">
        <v>76</v>
      </c>
      <c r="BK124" s="231">
        <f>ROUND(I124*H124,2)</f>
        <v>0</v>
      </c>
      <c r="BL124" s="17" t="s">
        <v>127</v>
      </c>
      <c r="BM124" s="230" t="s">
        <v>196</v>
      </c>
    </row>
    <row r="125" s="2" customFormat="1">
      <c r="A125" s="38"/>
      <c r="B125" s="39"/>
      <c r="C125" s="40"/>
      <c r="D125" s="234" t="s">
        <v>136</v>
      </c>
      <c r="E125" s="40"/>
      <c r="F125" s="244" t="s">
        <v>197</v>
      </c>
      <c r="G125" s="40"/>
      <c r="H125" s="40"/>
      <c r="I125" s="137"/>
      <c r="J125" s="40"/>
      <c r="K125" s="40"/>
      <c r="L125" s="44"/>
      <c r="M125" s="245"/>
      <c r="N125" s="246"/>
      <c r="O125" s="84"/>
      <c r="P125" s="84"/>
      <c r="Q125" s="84"/>
      <c r="R125" s="84"/>
      <c r="S125" s="84"/>
      <c r="T125" s="85"/>
      <c r="U125" s="38"/>
      <c r="V125" s="38"/>
      <c r="W125" s="38"/>
      <c r="X125" s="38"/>
      <c r="Y125" s="38"/>
      <c r="Z125" s="38"/>
      <c r="AA125" s="38"/>
      <c r="AB125" s="38"/>
      <c r="AC125" s="38"/>
      <c r="AD125" s="38"/>
      <c r="AE125" s="38"/>
      <c r="AT125" s="17" t="s">
        <v>136</v>
      </c>
      <c r="AU125" s="17" t="s">
        <v>78</v>
      </c>
    </row>
    <row r="126" s="13" customFormat="1">
      <c r="A126" s="13"/>
      <c r="B126" s="232"/>
      <c r="C126" s="233"/>
      <c r="D126" s="234" t="s">
        <v>129</v>
      </c>
      <c r="E126" s="235" t="s">
        <v>19</v>
      </c>
      <c r="F126" s="236" t="s">
        <v>198</v>
      </c>
      <c r="G126" s="233"/>
      <c r="H126" s="237">
        <v>8</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129</v>
      </c>
      <c r="AU126" s="243" t="s">
        <v>78</v>
      </c>
      <c r="AV126" s="13" t="s">
        <v>78</v>
      </c>
      <c r="AW126" s="13" t="s">
        <v>31</v>
      </c>
      <c r="AX126" s="13" t="s">
        <v>76</v>
      </c>
      <c r="AY126" s="243" t="s">
        <v>120</v>
      </c>
    </row>
    <row r="127" s="12" customFormat="1" ht="22.8" customHeight="1">
      <c r="A127" s="12"/>
      <c r="B127" s="203"/>
      <c r="C127" s="204"/>
      <c r="D127" s="205" t="s">
        <v>68</v>
      </c>
      <c r="E127" s="217" t="s">
        <v>150</v>
      </c>
      <c r="F127" s="217" t="s">
        <v>199</v>
      </c>
      <c r="G127" s="204"/>
      <c r="H127" s="204"/>
      <c r="I127" s="207"/>
      <c r="J127" s="218">
        <f>BK127</f>
        <v>0</v>
      </c>
      <c r="K127" s="204"/>
      <c r="L127" s="209"/>
      <c r="M127" s="210"/>
      <c r="N127" s="211"/>
      <c r="O127" s="211"/>
      <c r="P127" s="212">
        <f>SUM(P128:P148)</f>
        <v>0</v>
      </c>
      <c r="Q127" s="211"/>
      <c r="R127" s="212">
        <f>SUM(R128:R148)</f>
        <v>3.19815</v>
      </c>
      <c r="S127" s="211"/>
      <c r="T127" s="213">
        <f>SUM(T128:T148)</f>
        <v>0</v>
      </c>
      <c r="U127" s="12"/>
      <c r="V127" s="12"/>
      <c r="W127" s="12"/>
      <c r="X127" s="12"/>
      <c r="Y127" s="12"/>
      <c r="Z127" s="12"/>
      <c r="AA127" s="12"/>
      <c r="AB127" s="12"/>
      <c r="AC127" s="12"/>
      <c r="AD127" s="12"/>
      <c r="AE127" s="12"/>
      <c r="AR127" s="214" t="s">
        <v>76</v>
      </c>
      <c r="AT127" s="215" t="s">
        <v>68</v>
      </c>
      <c r="AU127" s="215" t="s">
        <v>76</v>
      </c>
      <c r="AY127" s="214" t="s">
        <v>120</v>
      </c>
      <c r="BK127" s="216">
        <f>SUM(BK128:BK148)</f>
        <v>0</v>
      </c>
    </row>
    <row r="128" s="2" customFormat="1" ht="16.5" customHeight="1">
      <c r="A128" s="38"/>
      <c r="B128" s="39"/>
      <c r="C128" s="219" t="s">
        <v>200</v>
      </c>
      <c r="D128" s="219" t="s">
        <v>122</v>
      </c>
      <c r="E128" s="220" t="s">
        <v>201</v>
      </c>
      <c r="F128" s="221" t="s">
        <v>202</v>
      </c>
      <c r="G128" s="222" t="s">
        <v>125</v>
      </c>
      <c r="H128" s="223">
        <v>2300</v>
      </c>
      <c r="I128" s="224"/>
      <c r="J128" s="225">
        <f>ROUND(I128*H128,2)</f>
        <v>0</v>
      </c>
      <c r="K128" s="221" t="s">
        <v>134</v>
      </c>
      <c r="L128" s="44"/>
      <c r="M128" s="226" t="s">
        <v>19</v>
      </c>
      <c r="N128" s="227" t="s">
        <v>40</v>
      </c>
      <c r="O128" s="84"/>
      <c r="P128" s="228">
        <f>O128*H128</f>
        <v>0</v>
      </c>
      <c r="Q128" s="228">
        <v>0</v>
      </c>
      <c r="R128" s="228">
        <f>Q128*H128</f>
        <v>0</v>
      </c>
      <c r="S128" s="228">
        <v>0</v>
      </c>
      <c r="T128" s="229">
        <f>S128*H128</f>
        <v>0</v>
      </c>
      <c r="U128" s="38"/>
      <c r="V128" s="38"/>
      <c r="W128" s="38"/>
      <c r="X128" s="38"/>
      <c r="Y128" s="38"/>
      <c r="Z128" s="38"/>
      <c r="AA128" s="38"/>
      <c r="AB128" s="38"/>
      <c r="AC128" s="38"/>
      <c r="AD128" s="38"/>
      <c r="AE128" s="38"/>
      <c r="AR128" s="230" t="s">
        <v>127</v>
      </c>
      <c r="AT128" s="230" t="s">
        <v>122</v>
      </c>
      <c r="AU128" s="230" t="s">
        <v>78</v>
      </c>
      <c r="AY128" s="17" t="s">
        <v>120</v>
      </c>
      <c r="BE128" s="231">
        <f>IF(N128="základní",J128,0)</f>
        <v>0</v>
      </c>
      <c r="BF128" s="231">
        <f>IF(N128="snížená",J128,0)</f>
        <v>0</v>
      </c>
      <c r="BG128" s="231">
        <f>IF(N128="zákl. přenesená",J128,0)</f>
        <v>0</v>
      </c>
      <c r="BH128" s="231">
        <f>IF(N128="sníž. přenesená",J128,0)</f>
        <v>0</v>
      </c>
      <c r="BI128" s="231">
        <f>IF(N128="nulová",J128,0)</f>
        <v>0</v>
      </c>
      <c r="BJ128" s="17" t="s">
        <v>76</v>
      </c>
      <c r="BK128" s="231">
        <f>ROUND(I128*H128,2)</f>
        <v>0</v>
      </c>
      <c r="BL128" s="17" t="s">
        <v>127</v>
      </c>
      <c r="BM128" s="230" t="s">
        <v>203</v>
      </c>
    </row>
    <row r="129" s="13" customFormat="1">
      <c r="A129" s="13"/>
      <c r="B129" s="232"/>
      <c r="C129" s="233"/>
      <c r="D129" s="234" t="s">
        <v>129</v>
      </c>
      <c r="E129" s="235" t="s">
        <v>19</v>
      </c>
      <c r="F129" s="236" t="s">
        <v>204</v>
      </c>
      <c r="G129" s="233"/>
      <c r="H129" s="237">
        <v>2300</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129</v>
      </c>
      <c r="AU129" s="243" t="s">
        <v>78</v>
      </c>
      <c r="AV129" s="13" t="s">
        <v>78</v>
      </c>
      <c r="AW129" s="13" t="s">
        <v>31</v>
      </c>
      <c r="AX129" s="13" t="s">
        <v>76</v>
      </c>
      <c r="AY129" s="243" t="s">
        <v>120</v>
      </c>
    </row>
    <row r="130" s="2" customFormat="1" ht="21.75" customHeight="1">
      <c r="A130" s="38"/>
      <c r="B130" s="39"/>
      <c r="C130" s="219" t="s">
        <v>205</v>
      </c>
      <c r="D130" s="219" t="s">
        <v>122</v>
      </c>
      <c r="E130" s="220" t="s">
        <v>206</v>
      </c>
      <c r="F130" s="221" t="s">
        <v>207</v>
      </c>
      <c r="G130" s="222" t="s">
        <v>125</v>
      </c>
      <c r="H130" s="223">
        <v>2300</v>
      </c>
      <c r="I130" s="224"/>
      <c r="J130" s="225">
        <f>ROUND(I130*H130,2)</f>
        <v>0</v>
      </c>
      <c r="K130" s="221" t="s">
        <v>134</v>
      </c>
      <c r="L130" s="44"/>
      <c r="M130" s="226" t="s">
        <v>19</v>
      </c>
      <c r="N130" s="227" t="s">
        <v>40</v>
      </c>
      <c r="O130" s="84"/>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127</v>
      </c>
      <c r="AT130" s="230" t="s">
        <v>122</v>
      </c>
      <c r="AU130" s="230" t="s">
        <v>78</v>
      </c>
      <c r="AY130" s="17" t="s">
        <v>120</v>
      </c>
      <c r="BE130" s="231">
        <f>IF(N130="základní",J130,0)</f>
        <v>0</v>
      </c>
      <c r="BF130" s="231">
        <f>IF(N130="snížená",J130,0)</f>
        <v>0</v>
      </c>
      <c r="BG130" s="231">
        <f>IF(N130="zákl. přenesená",J130,0)</f>
        <v>0</v>
      </c>
      <c r="BH130" s="231">
        <f>IF(N130="sníž. přenesená",J130,0)</f>
        <v>0</v>
      </c>
      <c r="BI130" s="231">
        <f>IF(N130="nulová",J130,0)</f>
        <v>0</v>
      </c>
      <c r="BJ130" s="17" t="s">
        <v>76</v>
      </c>
      <c r="BK130" s="231">
        <f>ROUND(I130*H130,2)</f>
        <v>0</v>
      </c>
      <c r="BL130" s="17" t="s">
        <v>127</v>
      </c>
      <c r="BM130" s="230" t="s">
        <v>208</v>
      </c>
    </row>
    <row r="131" s="2" customFormat="1">
      <c r="A131" s="38"/>
      <c r="B131" s="39"/>
      <c r="C131" s="40"/>
      <c r="D131" s="234" t="s">
        <v>136</v>
      </c>
      <c r="E131" s="40"/>
      <c r="F131" s="244" t="s">
        <v>209</v>
      </c>
      <c r="G131" s="40"/>
      <c r="H131" s="40"/>
      <c r="I131" s="137"/>
      <c r="J131" s="40"/>
      <c r="K131" s="40"/>
      <c r="L131" s="44"/>
      <c r="M131" s="245"/>
      <c r="N131" s="246"/>
      <c r="O131" s="84"/>
      <c r="P131" s="84"/>
      <c r="Q131" s="84"/>
      <c r="R131" s="84"/>
      <c r="S131" s="84"/>
      <c r="T131" s="85"/>
      <c r="U131" s="38"/>
      <c r="V131" s="38"/>
      <c r="W131" s="38"/>
      <c r="X131" s="38"/>
      <c r="Y131" s="38"/>
      <c r="Z131" s="38"/>
      <c r="AA131" s="38"/>
      <c r="AB131" s="38"/>
      <c r="AC131" s="38"/>
      <c r="AD131" s="38"/>
      <c r="AE131" s="38"/>
      <c r="AT131" s="17" t="s">
        <v>136</v>
      </c>
      <c r="AU131" s="17" t="s">
        <v>78</v>
      </c>
    </row>
    <row r="132" s="13" customFormat="1">
      <c r="A132" s="13"/>
      <c r="B132" s="232"/>
      <c r="C132" s="233"/>
      <c r="D132" s="234" t="s">
        <v>129</v>
      </c>
      <c r="E132" s="235" t="s">
        <v>19</v>
      </c>
      <c r="F132" s="236" t="s">
        <v>130</v>
      </c>
      <c r="G132" s="233"/>
      <c r="H132" s="237">
        <v>2300</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129</v>
      </c>
      <c r="AU132" s="243" t="s">
        <v>78</v>
      </c>
      <c r="AV132" s="13" t="s">
        <v>78</v>
      </c>
      <c r="AW132" s="13" t="s">
        <v>31</v>
      </c>
      <c r="AX132" s="13" t="s">
        <v>76</v>
      </c>
      <c r="AY132" s="243" t="s">
        <v>120</v>
      </c>
    </row>
    <row r="133" s="2" customFormat="1" ht="21.75" customHeight="1">
      <c r="A133" s="38"/>
      <c r="B133" s="39"/>
      <c r="C133" s="219" t="s">
        <v>8</v>
      </c>
      <c r="D133" s="219" t="s">
        <v>122</v>
      </c>
      <c r="E133" s="220" t="s">
        <v>210</v>
      </c>
      <c r="F133" s="221" t="s">
        <v>211</v>
      </c>
      <c r="G133" s="222" t="s">
        <v>125</v>
      </c>
      <c r="H133" s="223">
        <v>2300</v>
      </c>
      <c r="I133" s="224"/>
      <c r="J133" s="225">
        <f>ROUND(I133*H133,2)</f>
        <v>0</v>
      </c>
      <c r="K133" s="221" t="s">
        <v>134</v>
      </c>
      <c r="L133" s="44"/>
      <c r="M133" s="226" t="s">
        <v>19</v>
      </c>
      <c r="N133" s="227" t="s">
        <v>40</v>
      </c>
      <c r="O133" s="84"/>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127</v>
      </c>
      <c r="AT133" s="230" t="s">
        <v>122</v>
      </c>
      <c r="AU133" s="230" t="s">
        <v>78</v>
      </c>
      <c r="AY133" s="17" t="s">
        <v>120</v>
      </c>
      <c r="BE133" s="231">
        <f>IF(N133="základní",J133,0)</f>
        <v>0</v>
      </c>
      <c r="BF133" s="231">
        <f>IF(N133="snížená",J133,0)</f>
        <v>0</v>
      </c>
      <c r="BG133" s="231">
        <f>IF(N133="zákl. přenesená",J133,0)</f>
        <v>0</v>
      </c>
      <c r="BH133" s="231">
        <f>IF(N133="sníž. přenesená",J133,0)</f>
        <v>0</v>
      </c>
      <c r="BI133" s="231">
        <f>IF(N133="nulová",J133,0)</f>
        <v>0</v>
      </c>
      <c r="BJ133" s="17" t="s">
        <v>76</v>
      </c>
      <c r="BK133" s="231">
        <f>ROUND(I133*H133,2)</f>
        <v>0</v>
      </c>
      <c r="BL133" s="17" t="s">
        <v>127</v>
      </c>
      <c r="BM133" s="230" t="s">
        <v>212</v>
      </c>
    </row>
    <row r="134" s="2" customFormat="1">
      <c r="A134" s="38"/>
      <c r="B134" s="39"/>
      <c r="C134" s="40"/>
      <c r="D134" s="234" t="s">
        <v>136</v>
      </c>
      <c r="E134" s="40"/>
      <c r="F134" s="244" t="s">
        <v>213</v>
      </c>
      <c r="G134" s="40"/>
      <c r="H134" s="40"/>
      <c r="I134" s="137"/>
      <c r="J134" s="40"/>
      <c r="K134" s="40"/>
      <c r="L134" s="44"/>
      <c r="M134" s="245"/>
      <c r="N134" s="246"/>
      <c r="O134" s="84"/>
      <c r="P134" s="84"/>
      <c r="Q134" s="84"/>
      <c r="R134" s="84"/>
      <c r="S134" s="84"/>
      <c r="T134" s="85"/>
      <c r="U134" s="38"/>
      <c r="V134" s="38"/>
      <c r="W134" s="38"/>
      <c r="X134" s="38"/>
      <c r="Y134" s="38"/>
      <c r="Z134" s="38"/>
      <c r="AA134" s="38"/>
      <c r="AB134" s="38"/>
      <c r="AC134" s="38"/>
      <c r="AD134" s="38"/>
      <c r="AE134" s="38"/>
      <c r="AT134" s="17" t="s">
        <v>136</v>
      </c>
      <c r="AU134" s="17" t="s">
        <v>78</v>
      </c>
    </row>
    <row r="135" s="13" customFormat="1">
      <c r="A135" s="13"/>
      <c r="B135" s="232"/>
      <c r="C135" s="233"/>
      <c r="D135" s="234" t="s">
        <v>129</v>
      </c>
      <c r="E135" s="235" t="s">
        <v>19</v>
      </c>
      <c r="F135" s="236" t="s">
        <v>130</v>
      </c>
      <c r="G135" s="233"/>
      <c r="H135" s="237">
        <v>2300</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129</v>
      </c>
      <c r="AU135" s="243" t="s">
        <v>78</v>
      </c>
      <c r="AV135" s="13" t="s">
        <v>78</v>
      </c>
      <c r="AW135" s="13" t="s">
        <v>31</v>
      </c>
      <c r="AX135" s="13" t="s">
        <v>76</v>
      </c>
      <c r="AY135" s="243" t="s">
        <v>120</v>
      </c>
    </row>
    <row r="136" s="2" customFormat="1" ht="16.5" customHeight="1">
      <c r="A136" s="38"/>
      <c r="B136" s="39"/>
      <c r="C136" s="219" t="s">
        <v>214</v>
      </c>
      <c r="D136" s="219" t="s">
        <v>122</v>
      </c>
      <c r="E136" s="220" t="s">
        <v>215</v>
      </c>
      <c r="F136" s="221" t="s">
        <v>216</v>
      </c>
      <c r="G136" s="222" t="s">
        <v>133</v>
      </c>
      <c r="H136" s="223">
        <v>300</v>
      </c>
      <c r="I136" s="224"/>
      <c r="J136" s="225">
        <f>ROUND(I136*H136,2)</f>
        <v>0</v>
      </c>
      <c r="K136" s="221" t="s">
        <v>134</v>
      </c>
      <c r="L136" s="44"/>
      <c r="M136" s="226" t="s">
        <v>19</v>
      </c>
      <c r="N136" s="227" t="s">
        <v>40</v>
      </c>
      <c r="O136" s="84"/>
      <c r="P136" s="228">
        <f>O136*H136</f>
        <v>0</v>
      </c>
      <c r="Q136" s="228">
        <v>0.0106605</v>
      </c>
      <c r="R136" s="228">
        <f>Q136*H136</f>
        <v>3.19815</v>
      </c>
      <c r="S136" s="228">
        <v>0</v>
      </c>
      <c r="T136" s="229">
        <f>S136*H136</f>
        <v>0</v>
      </c>
      <c r="U136" s="38"/>
      <c r="V136" s="38"/>
      <c r="W136" s="38"/>
      <c r="X136" s="38"/>
      <c r="Y136" s="38"/>
      <c r="Z136" s="38"/>
      <c r="AA136" s="38"/>
      <c r="AB136" s="38"/>
      <c r="AC136" s="38"/>
      <c r="AD136" s="38"/>
      <c r="AE136" s="38"/>
      <c r="AR136" s="230" t="s">
        <v>127</v>
      </c>
      <c r="AT136" s="230" t="s">
        <v>122</v>
      </c>
      <c r="AU136" s="230" t="s">
        <v>78</v>
      </c>
      <c r="AY136" s="17" t="s">
        <v>120</v>
      </c>
      <c r="BE136" s="231">
        <f>IF(N136="základní",J136,0)</f>
        <v>0</v>
      </c>
      <c r="BF136" s="231">
        <f>IF(N136="snížená",J136,0)</f>
        <v>0</v>
      </c>
      <c r="BG136" s="231">
        <f>IF(N136="zákl. přenesená",J136,0)</f>
        <v>0</v>
      </c>
      <c r="BH136" s="231">
        <f>IF(N136="sníž. přenesená",J136,0)</f>
        <v>0</v>
      </c>
      <c r="BI136" s="231">
        <f>IF(N136="nulová",J136,0)</f>
        <v>0</v>
      </c>
      <c r="BJ136" s="17" t="s">
        <v>76</v>
      </c>
      <c r="BK136" s="231">
        <f>ROUND(I136*H136,2)</f>
        <v>0</v>
      </c>
      <c r="BL136" s="17" t="s">
        <v>127</v>
      </c>
      <c r="BM136" s="230" t="s">
        <v>217</v>
      </c>
    </row>
    <row r="137" s="2" customFormat="1">
      <c r="A137" s="38"/>
      <c r="B137" s="39"/>
      <c r="C137" s="40"/>
      <c r="D137" s="234" t="s">
        <v>136</v>
      </c>
      <c r="E137" s="40"/>
      <c r="F137" s="244" t="s">
        <v>218</v>
      </c>
      <c r="G137" s="40"/>
      <c r="H137" s="40"/>
      <c r="I137" s="137"/>
      <c r="J137" s="40"/>
      <c r="K137" s="40"/>
      <c r="L137" s="44"/>
      <c r="M137" s="245"/>
      <c r="N137" s="246"/>
      <c r="O137" s="84"/>
      <c r="P137" s="84"/>
      <c r="Q137" s="84"/>
      <c r="R137" s="84"/>
      <c r="S137" s="84"/>
      <c r="T137" s="85"/>
      <c r="U137" s="38"/>
      <c r="V137" s="38"/>
      <c r="W137" s="38"/>
      <c r="X137" s="38"/>
      <c r="Y137" s="38"/>
      <c r="Z137" s="38"/>
      <c r="AA137" s="38"/>
      <c r="AB137" s="38"/>
      <c r="AC137" s="38"/>
      <c r="AD137" s="38"/>
      <c r="AE137" s="38"/>
      <c r="AT137" s="17" t="s">
        <v>136</v>
      </c>
      <c r="AU137" s="17" t="s">
        <v>78</v>
      </c>
    </row>
    <row r="138" s="13" customFormat="1">
      <c r="A138" s="13"/>
      <c r="B138" s="232"/>
      <c r="C138" s="233"/>
      <c r="D138" s="234" t="s">
        <v>129</v>
      </c>
      <c r="E138" s="235" t="s">
        <v>19</v>
      </c>
      <c r="F138" s="236" t="s">
        <v>219</v>
      </c>
      <c r="G138" s="233"/>
      <c r="H138" s="237">
        <v>300</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129</v>
      </c>
      <c r="AU138" s="243" t="s">
        <v>78</v>
      </c>
      <c r="AV138" s="13" t="s">
        <v>78</v>
      </c>
      <c r="AW138" s="13" t="s">
        <v>31</v>
      </c>
      <c r="AX138" s="13" t="s">
        <v>76</v>
      </c>
      <c r="AY138" s="243" t="s">
        <v>120</v>
      </c>
    </row>
    <row r="139" s="2" customFormat="1" ht="16.5" customHeight="1">
      <c r="A139" s="38"/>
      <c r="B139" s="39"/>
      <c r="C139" s="219" t="s">
        <v>220</v>
      </c>
      <c r="D139" s="219" t="s">
        <v>122</v>
      </c>
      <c r="E139" s="220" t="s">
        <v>221</v>
      </c>
      <c r="F139" s="221" t="s">
        <v>222</v>
      </c>
      <c r="G139" s="222" t="s">
        <v>125</v>
      </c>
      <c r="H139" s="223">
        <v>2300</v>
      </c>
      <c r="I139" s="224"/>
      <c r="J139" s="225">
        <f>ROUND(I139*H139,2)</f>
        <v>0</v>
      </c>
      <c r="K139" s="221" t="s">
        <v>126</v>
      </c>
      <c r="L139" s="44"/>
      <c r="M139" s="226" t="s">
        <v>19</v>
      </c>
      <c r="N139" s="227" t="s">
        <v>40</v>
      </c>
      <c r="O139" s="84"/>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127</v>
      </c>
      <c r="AT139" s="230" t="s">
        <v>122</v>
      </c>
      <c r="AU139" s="230" t="s">
        <v>78</v>
      </c>
      <c r="AY139" s="17" t="s">
        <v>120</v>
      </c>
      <c r="BE139" s="231">
        <f>IF(N139="základní",J139,0)</f>
        <v>0</v>
      </c>
      <c r="BF139" s="231">
        <f>IF(N139="snížená",J139,0)</f>
        <v>0</v>
      </c>
      <c r="BG139" s="231">
        <f>IF(N139="zákl. přenesená",J139,0)</f>
        <v>0</v>
      </c>
      <c r="BH139" s="231">
        <f>IF(N139="sníž. přenesená",J139,0)</f>
        <v>0</v>
      </c>
      <c r="BI139" s="231">
        <f>IF(N139="nulová",J139,0)</f>
        <v>0</v>
      </c>
      <c r="BJ139" s="17" t="s">
        <v>76</v>
      </c>
      <c r="BK139" s="231">
        <f>ROUND(I139*H139,2)</f>
        <v>0</v>
      </c>
      <c r="BL139" s="17" t="s">
        <v>127</v>
      </c>
      <c r="BM139" s="230" t="s">
        <v>223</v>
      </c>
    </row>
    <row r="140" s="13" customFormat="1">
      <c r="A140" s="13"/>
      <c r="B140" s="232"/>
      <c r="C140" s="233"/>
      <c r="D140" s="234" t="s">
        <v>129</v>
      </c>
      <c r="E140" s="235" t="s">
        <v>19</v>
      </c>
      <c r="F140" s="236" t="s">
        <v>130</v>
      </c>
      <c r="G140" s="233"/>
      <c r="H140" s="237">
        <v>2300</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129</v>
      </c>
      <c r="AU140" s="243" t="s">
        <v>78</v>
      </c>
      <c r="AV140" s="13" t="s">
        <v>78</v>
      </c>
      <c r="AW140" s="13" t="s">
        <v>31</v>
      </c>
      <c r="AX140" s="13" t="s">
        <v>76</v>
      </c>
      <c r="AY140" s="243" t="s">
        <v>120</v>
      </c>
    </row>
    <row r="141" s="2" customFormat="1" ht="16.5" customHeight="1">
      <c r="A141" s="38"/>
      <c r="B141" s="39"/>
      <c r="C141" s="219" t="s">
        <v>224</v>
      </c>
      <c r="D141" s="219" t="s">
        <v>122</v>
      </c>
      <c r="E141" s="220" t="s">
        <v>225</v>
      </c>
      <c r="F141" s="221" t="s">
        <v>226</v>
      </c>
      <c r="G141" s="222" t="s">
        <v>125</v>
      </c>
      <c r="H141" s="223">
        <v>9467.3999999999996</v>
      </c>
      <c r="I141" s="224"/>
      <c r="J141" s="225">
        <f>ROUND(I141*H141,2)</f>
        <v>0</v>
      </c>
      <c r="K141" s="221" t="s">
        <v>126</v>
      </c>
      <c r="L141" s="44"/>
      <c r="M141" s="226" t="s">
        <v>19</v>
      </c>
      <c r="N141" s="227" t="s">
        <v>40</v>
      </c>
      <c r="O141" s="84"/>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127</v>
      </c>
      <c r="AT141" s="230" t="s">
        <v>122</v>
      </c>
      <c r="AU141" s="230" t="s">
        <v>78</v>
      </c>
      <c r="AY141" s="17" t="s">
        <v>120</v>
      </c>
      <c r="BE141" s="231">
        <f>IF(N141="základní",J141,0)</f>
        <v>0</v>
      </c>
      <c r="BF141" s="231">
        <f>IF(N141="snížená",J141,0)</f>
        <v>0</v>
      </c>
      <c r="BG141" s="231">
        <f>IF(N141="zákl. přenesená",J141,0)</f>
        <v>0</v>
      </c>
      <c r="BH141" s="231">
        <f>IF(N141="sníž. přenesená",J141,0)</f>
        <v>0</v>
      </c>
      <c r="BI141" s="231">
        <f>IF(N141="nulová",J141,0)</f>
        <v>0</v>
      </c>
      <c r="BJ141" s="17" t="s">
        <v>76</v>
      </c>
      <c r="BK141" s="231">
        <f>ROUND(I141*H141,2)</f>
        <v>0</v>
      </c>
      <c r="BL141" s="17" t="s">
        <v>127</v>
      </c>
      <c r="BM141" s="230" t="s">
        <v>227</v>
      </c>
    </row>
    <row r="142" s="13" customFormat="1">
      <c r="A142" s="13"/>
      <c r="B142" s="232"/>
      <c r="C142" s="233"/>
      <c r="D142" s="234" t="s">
        <v>129</v>
      </c>
      <c r="E142" s="235" t="s">
        <v>19</v>
      </c>
      <c r="F142" s="236" t="s">
        <v>228</v>
      </c>
      <c r="G142" s="233"/>
      <c r="H142" s="237">
        <v>9467.3999999999996</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129</v>
      </c>
      <c r="AU142" s="243" t="s">
        <v>78</v>
      </c>
      <c r="AV142" s="13" t="s">
        <v>78</v>
      </c>
      <c r="AW142" s="13" t="s">
        <v>31</v>
      </c>
      <c r="AX142" s="13" t="s">
        <v>76</v>
      </c>
      <c r="AY142" s="243" t="s">
        <v>120</v>
      </c>
    </row>
    <row r="143" s="2" customFormat="1" ht="21.75" customHeight="1">
      <c r="A143" s="38"/>
      <c r="B143" s="39"/>
      <c r="C143" s="219" t="s">
        <v>229</v>
      </c>
      <c r="D143" s="219" t="s">
        <v>122</v>
      </c>
      <c r="E143" s="220" t="s">
        <v>230</v>
      </c>
      <c r="F143" s="221" t="s">
        <v>231</v>
      </c>
      <c r="G143" s="222" t="s">
        <v>125</v>
      </c>
      <c r="H143" s="223">
        <v>4733.6999999999998</v>
      </c>
      <c r="I143" s="224"/>
      <c r="J143" s="225">
        <f>ROUND(I143*H143,2)</f>
        <v>0</v>
      </c>
      <c r="K143" s="221" t="s">
        <v>134</v>
      </c>
      <c r="L143" s="44"/>
      <c r="M143" s="226" t="s">
        <v>19</v>
      </c>
      <c r="N143" s="227" t="s">
        <v>40</v>
      </c>
      <c r="O143" s="84"/>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127</v>
      </c>
      <c r="AT143" s="230" t="s">
        <v>122</v>
      </c>
      <c r="AU143" s="230" t="s">
        <v>78</v>
      </c>
      <c r="AY143" s="17" t="s">
        <v>120</v>
      </c>
      <c r="BE143" s="231">
        <f>IF(N143="základní",J143,0)</f>
        <v>0</v>
      </c>
      <c r="BF143" s="231">
        <f>IF(N143="snížená",J143,0)</f>
        <v>0</v>
      </c>
      <c r="BG143" s="231">
        <f>IF(N143="zákl. přenesená",J143,0)</f>
        <v>0</v>
      </c>
      <c r="BH143" s="231">
        <f>IF(N143="sníž. přenesená",J143,0)</f>
        <v>0</v>
      </c>
      <c r="BI143" s="231">
        <f>IF(N143="nulová",J143,0)</f>
        <v>0</v>
      </c>
      <c r="BJ143" s="17" t="s">
        <v>76</v>
      </c>
      <c r="BK143" s="231">
        <f>ROUND(I143*H143,2)</f>
        <v>0</v>
      </c>
      <c r="BL143" s="17" t="s">
        <v>127</v>
      </c>
      <c r="BM143" s="230" t="s">
        <v>232</v>
      </c>
    </row>
    <row r="144" s="2" customFormat="1">
      <c r="A144" s="38"/>
      <c r="B144" s="39"/>
      <c r="C144" s="40"/>
      <c r="D144" s="234" t="s">
        <v>136</v>
      </c>
      <c r="E144" s="40"/>
      <c r="F144" s="244" t="s">
        <v>233</v>
      </c>
      <c r="G144" s="40"/>
      <c r="H144" s="40"/>
      <c r="I144" s="137"/>
      <c r="J144" s="40"/>
      <c r="K144" s="40"/>
      <c r="L144" s="44"/>
      <c r="M144" s="245"/>
      <c r="N144" s="246"/>
      <c r="O144" s="84"/>
      <c r="P144" s="84"/>
      <c r="Q144" s="84"/>
      <c r="R144" s="84"/>
      <c r="S144" s="84"/>
      <c r="T144" s="85"/>
      <c r="U144" s="38"/>
      <c r="V144" s="38"/>
      <c r="W144" s="38"/>
      <c r="X144" s="38"/>
      <c r="Y144" s="38"/>
      <c r="Z144" s="38"/>
      <c r="AA144" s="38"/>
      <c r="AB144" s="38"/>
      <c r="AC144" s="38"/>
      <c r="AD144" s="38"/>
      <c r="AE144" s="38"/>
      <c r="AT144" s="17" t="s">
        <v>136</v>
      </c>
      <c r="AU144" s="17" t="s">
        <v>78</v>
      </c>
    </row>
    <row r="145" s="13" customFormat="1">
      <c r="A145" s="13"/>
      <c r="B145" s="232"/>
      <c r="C145" s="233"/>
      <c r="D145" s="234" t="s">
        <v>129</v>
      </c>
      <c r="E145" s="235" t="s">
        <v>19</v>
      </c>
      <c r="F145" s="236" t="s">
        <v>234</v>
      </c>
      <c r="G145" s="233"/>
      <c r="H145" s="237">
        <v>4733.6999999999998</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129</v>
      </c>
      <c r="AU145" s="243" t="s">
        <v>78</v>
      </c>
      <c r="AV145" s="13" t="s">
        <v>78</v>
      </c>
      <c r="AW145" s="13" t="s">
        <v>31</v>
      </c>
      <c r="AX145" s="13" t="s">
        <v>76</v>
      </c>
      <c r="AY145" s="243" t="s">
        <v>120</v>
      </c>
    </row>
    <row r="146" s="2" customFormat="1" ht="21.75" customHeight="1">
      <c r="A146" s="38"/>
      <c r="B146" s="39"/>
      <c r="C146" s="219" t="s">
        <v>235</v>
      </c>
      <c r="D146" s="219" t="s">
        <v>122</v>
      </c>
      <c r="E146" s="220" t="s">
        <v>236</v>
      </c>
      <c r="F146" s="221" t="s">
        <v>237</v>
      </c>
      <c r="G146" s="222" t="s">
        <v>125</v>
      </c>
      <c r="H146" s="223">
        <v>4733.6999999999998</v>
      </c>
      <c r="I146" s="224"/>
      <c r="J146" s="225">
        <f>ROUND(I146*H146,2)</f>
        <v>0</v>
      </c>
      <c r="K146" s="221" t="s">
        <v>134</v>
      </c>
      <c r="L146" s="44"/>
      <c r="M146" s="226" t="s">
        <v>19</v>
      </c>
      <c r="N146" s="227" t="s">
        <v>40</v>
      </c>
      <c r="O146" s="84"/>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127</v>
      </c>
      <c r="AT146" s="230" t="s">
        <v>122</v>
      </c>
      <c r="AU146" s="230" t="s">
        <v>78</v>
      </c>
      <c r="AY146" s="17" t="s">
        <v>120</v>
      </c>
      <c r="BE146" s="231">
        <f>IF(N146="základní",J146,0)</f>
        <v>0</v>
      </c>
      <c r="BF146" s="231">
        <f>IF(N146="snížená",J146,0)</f>
        <v>0</v>
      </c>
      <c r="BG146" s="231">
        <f>IF(N146="zákl. přenesená",J146,0)</f>
        <v>0</v>
      </c>
      <c r="BH146" s="231">
        <f>IF(N146="sníž. přenesená",J146,0)</f>
        <v>0</v>
      </c>
      <c r="BI146" s="231">
        <f>IF(N146="nulová",J146,0)</f>
        <v>0</v>
      </c>
      <c r="BJ146" s="17" t="s">
        <v>76</v>
      </c>
      <c r="BK146" s="231">
        <f>ROUND(I146*H146,2)</f>
        <v>0</v>
      </c>
      <c r="BL146" s="17" t="s">
        <v>127</v>
      </c>
      <c r="BM146" s="230" t="s">
        <v>238</v>
      </c>
    </row>
    <row r="147" s="2" customFormat="1">
      <c r="A147" s="38"/>
      <c r="B147" s="39"/>
      <c r="C147" s="40"/>
      <c r="D147" s="234" t="s">
        <v>136</v>
      </c>
      <c r="E147" s="40"/>
      <c r="F147" s="244" t="s">
        <v>239</v>
      </c>
      <c r="G147" s="40"/>
      <c r="H147" s="40"/>
      <c r="I147" s="137"/>
      <c r="J147" s="40"/>
      <c r="K147" s="40"/>
      <c r="L147" s="44"/>
      <c r="M147" s="245"/>
      <c r="N147" s="246"/>
      <c r="O147" s="84"/>
      <c r="P147" s="84"/>
      <c r="Q147" s="84"/>
      <c r="R147" s="84"/>
      <c r="S147" s="84"/>
      <c r="T147" s="85"/>
      <c r="U147" s="38"/>
      <c r="V147" s="38"/>
      <c r="W147" s="38"/>
      <c r="X147" s="38"/>
      <c r="Y147" s="38"/>
      <c r="Z147" s="38"/>
      <c r="AA147" s="38"/>
      <c r="AB147" s="38"/>
      <c r="AC147" s="38"/>
      <c r="AD147" s="38"/>
      <c r="AE147" s="38"/>
      <c r="AT147" s="17" t="s">
        <v>136</v>
      </c>
      <c r="AU147" s="17" t="s">
        <v>78</v>
      </c>
    </row>
    <row r="148" s="13" customFormat="1">
      <c r="A148" s="13"/>
      <c r="B148" s="232"/>
      <c r="C148" s="233"/>
      <c r="D148" s="234" t="s">
        <v>129</v>
      </c>
      <c r="E148" s="235" t="s">
        <v>19</v>
      </c>
      <c r="F148" s="236" t="s">
        <v>234</v>
      </c>
      <c r="G148" s="233"/>
      <c r="H148" s="237">
        <v>4733.6999999999998</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129</v>
      </c>
      <c r="AU148" s="243" t="s">
        <v>78</v>
      </c>
      <c r="AV148" s="13" t="s">
        <v>78</v>
      </c>
      <c r="AW148" s="13" t="s">
        <v>31</v>
      </c>
      <c r="AX148" s="13" t="s">
        <v>76</v>
      </c>
      <c r="AY148" s="243" t="s">
        <v>120</v>
      </c>
    </row>
    <row r="149" s="12" customFormat="1" ht="22.8" customHeight="1">
      <c r="A149" s="12"/>
      <c r="B149" s="203"/>
      <c r="C149" s="204"/>
      <c r="D149" s="205" t="s">
        <v>68</v>
      </c>
      <c r="E149" s="217" t="s">
        <v>165</v>
      </c>
      <c r="F149" s="217" t="s">
        <v>240</v>
      </c>
      <c r="G149" s="204"/>
      <c r="H149" s="204"/>
      <c r="I149" s="207"/>
      <c r="J149" s="218">
        <f>BK149</f>
        <v>0</v>
      </c>
      <c r="K149" s="204"/>
      <c r="L149" s="209"/>
      <c r="M149" s="210"/>
      <c r="N149" s="211"/>
      <c r="O149" s="211"/>
      <c r="P149" s="212">
        <f>SUM(P150:P157)</f>
        <v>0</v>
      </c>
      <c r="Q149" s="211"/>
      <c r="R149" s="212">
        <f>SUM(R150:R157)</f>
        <v>24.738380000000003</v>
      </c>
      <c r="S149" s="211"/>
      <c r="T149" s="213">
        <f>SUM(T150:T157)</f>
        <v>6</v>
      </c>
      <c r="U149" s="12"/>
      <c r="V149" s="12"/>
      <c r="W149" s="12"/>
      <c r="X149" s="12"/>
      <c r="Y149" s="12"/>
      <c r="Z149" s="12"/>
      <c r="AA149" s="12"/>
      <c r="AB149" s="12"/>
      <c r="AC149" s="12"/>
      <c r="AD149" s="12"/>
      <c r="AE149" s="12"/>
      <c r="AR149" s="214" t="s">
        <v>76</v>
      </c>
      <c r="AT149" s="215" t="s">
        <v>68</v>
      </c>
      <c r="AU149" s="215" t="s">
        <v>76</v>
      </c>
      <c r="AY149" s="214" t="s">
        <v>120</v>
      </c>
      <c r="BK149" s="216">
        <f>SUM(BK150:BK157)</f>
        <v>0</v>
      </c>
    </row>
    <row r="150" s="2" customFormat="1" ht="16.5" customHeight="1">
      <c r="A150" s="38"/>
      <c r="B150" s="39"/>
      <c r="C150" s="219" t="s">
        <v>7</v>
      </c>
      <c r="D150" s="219" t="s">
        <v>122</v>
      </c>
      <c r="E150" s="220" t="s">
        <v>241</v>
      </c>
      <c r="F150" s="221" t="s">
        <v>242</v>
      </c>
      <c r="G150" s="222" t="s">
        <v>243</v>
      </c>
      <c r="H150" s="223">
        <v>30</v>
      </c>
      <c r="I150" s="224"/>
      <c r="J150" s="225">
        <f>ROUND(I150*H150,2)</f>
        <v>0</v>
      </c>
      <c r="K150" s="221" t="s">
        <v>134</v>
      </c>
      <c r="L150" s="44"/>
      <c r="M150" s="226" t="s">
        <v>19</v>
      </c>
      <c r="N150" s="227" t="s">
        <v>40</v>
      </c>
      <c r="O150" s="84"/>
      <c r="P150" s="228">
        <f>O150*H150</f>
        <v>0</v>
      </c>
      <c r="Q150" s="228">
        <v>0.217338</v>
      </c>
      <c r="R150" s="228">
        <f>Q150*H150</f>
        <v>6.5201400000000005</v>
      </c>
      <c r="S150" s="228">
        <v>0</v>
      </c>
      <c r="T150" s="229">
        <f>S150*H150</f>
        <v>0</v>
      </c>
      <c r="U150" s="38"/>
      <c r="V150" s="38"/>
      <c r="W150" s="38"/>
      <c r="X150" s="38"/>
      <c r="Y150" s="38"/>
      <c r="Z150" s="38"/>
      <c r="AA150" s="38"/>
      <c r="AB150" s="38"/>
      <c r="AC150" s="38"/>
      <c r="AD150" s="38"/>
      <c r="AE150" s="38"/>
      <c r="AR150" s="230" t="s">
        <v>127</v>
      </c>
      <c r="AT150" s="230" t="s">
        <v>122</v>
      </c>
      <c r="AU150" s="230" t="s">
        <v>78</v>
      </c>
      <c r="AY150" s="17" t="s">
        <v>120</v>
      </c>
      <c r="BE150" s="231">
        <f>IF(N150="základní",J150,0)</f>
        <v>0</v>
      </c>
      <c r="BF150" s="231">
        <f>IF(N150="snížená",J150,0)</f>
        <v>0</v>
      </c>
      <c r="BG150" s="231">
        <f>IF(N150="zákl. přenesená",J150,0)</f>
        <v>0</v>
      </c>
      <c r="BH150" s="231">
        <f>IF(N150="sníž. přenesená",J150,0)</f>
        <v>0</v>
      </c>
      <c r="BI150" s="231">
        <f>IF(N150="nulová",J150,0)</f>
        <v>0</v>
      </c>
      <c r="BJ150" s="17" t="s">
        <v>76</v>
      </c>
      <c r="BK150" s="231">
        <f>ROUND(I150*H150,2)</f>
        <v>0</v>
      </c>
      <c r="BL150" s="17" t="s">
        <v>127</v>
      </c>
      <c r="BM150" s="230" t="s">
        <v>244</v>
      </c>
    </row>
    <row r="151" s="2" customFormat="1">
      <c r="A151" s="38"/>
      <c r="B151" s="39"/>
      <c r="C151" s="40"/>
      <c r="D151" s="234" t="s">
        <v>136</v>
      </c>
      <c r="E151" s="40"/>
      <c r="F151" s="244" t="s">
        <v>245</v>
      </c>
      <c r="G151" s="40"/>
      <c r="H151" s="40"/>
      <c r="I151" s="137"/>
      <c r="J151" s="40"/>
      <c r="K151" s="40"/>
      <c r="L151" s="44"/>
      <c r="M151" s="245"/>
      <c r="N151" s="246"/>
      <c r="O151" s="84"/>
      <c r="P151" s="84"/>
      <c r="Q151" s="84"/>
      <c r="R151" s="84"/>
      <c r="S151" s="84"/>
      <c r="T151" s="85"/>
      <c r="U151" s="38"/>
      <c r="V151" s="38"/>
      <c r="W151" s="38"/>
      <c r="X151" s="38"/>
      <c r="Y151" s="38"/>
      <c r="Z151" s="38"/>
      <c r="AA151" s="38"/>
      <c r="AB151" s="38"/>
      <c r="AC151" s="38"/>
      <c r="AD151" s="38"/>
      <c r="AE151" s="38"/>
      <c r="AT151" s="17" t="s">
        <v>136</v>
      </c>
      <c r="AU151" s="17" t="s">
        <v>78</v>
      </c>
    </row>
    <row r="152" s="13" customFormat="1">
      <c r="A152" s="13"/>
      <c r="B152" s="232"/>
      <c r="C152" s="233"/>
      <c r="D152" s="234" t="s">
        <v>129</v>
      </c>
      <c r="E152" s="235" t="s">
        <v>19</v>
      </c>
      <c r="F152" s="236" t="s">
        <v>246</v>
      </c>
      <c r="G152" s="233"/>
      <c r="H152" s="237">
        <v>30</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129</v>
      </c>
      <c r="AU152" s="243" t="s">
        <v>78</v>
      </c>
      <c r="AV152" s="13" t="s">
        <v>78</v>
      </c>
      <c r="AW152" s="13" t="s">
        <v>31</v>
      </c>
      <c r="AX152" s="13" t="s">
        <v>76</v>
      </c>
      <c r="AY152" s="243" t="s">
        <v>120</v>
      </c>
    </row>
    <row r="153" s="2" customFormat="1" ht="16.5" customHeight="1">
      <c r="A153" s="38"/>
      <c r="B153" s="39"/>
      <c r="C153" s="219" t="s">
        <v>247</v>
      </c>
      <c r="D153" s="219" t="s">
        <v>122</v>
      </c>
      <c r="E153" s="220" t="s">
        <v>248</v>
      </c>
      <c r="F153" s="221" t="s">
        <v>249</v>
      </c>
      <c r="G153" s="222" t="s">
        <v>243</v>
      </c>
      <c r="H153" s="223">
        <v>30</v>
      </c>
      <c r="I153" s="224"/>
      <c r="J153" s="225">
        <f>ROUND(I153*H153,2)</f>
        <v>0</v>
      </c>
      <c r="K153" s="221" t="s">
        <v>134</v>
      </c>
      <c r="L153" s="44"/>
      <c r="M153" s="226" t="s">
        <v>19</v>
      </c>
      <c r="N153" s="227" t="s">
        <v>40</v>
      </c>
      <c r="O153" s="84"/>
      <c r="P153" s="228">
        <f>O153*H153</f>
        <v>0</v>
      </c>
      <c r="Q153" s="228">
        <v>0</v>
      </c>
      <c r="R153" s="228">
        <f>Q153*H153</f>
        <v>0</v>
      </c>
      <c r="S153" s="228">
        <v>0.20000000000000001</v>
      </c>
      <c r="T153" s="229">
        <f>S153*H153</f>
        <v>6</v>
      </c>
      <c r="U153" s="38"/>
      <c r="V153" s="38"/>
      <c r="W153" s="38"/>
      <c r="X153" s="38"/>
      <c r="Y153" s="38"/>
      <c r="Z153" s="38"/>
      <c r="AA153" s="38"/>
      <c r="AB153" s="38"/>
      <c r="AC153" s="38"/>
      <c r="AD153" s="38"/>
      <c r="AE153" s="38"/>
      <c r="AR153" s="230" t="s">
        <v>127</v>
      </c>
      <c r="AT153" s="230" t="s">
        <v>122</v>
      </c>
      <c r="AU153" s="230" t="s">
        <v>78</v>
      </c>
      <c r="AY153" s="17" t="s">
        <v>120</v>
      </c>
      <c r="BE153" s="231">
        <f>IF(N153="základní",J153,0)</f>
        <v>0</v>
      </c>
      <c r="BF153" s="231">
        <f>IF(N153="snížená",J153,0)</f>
        <v>0</v>
      </c>
      <c r="BG153" s="231">
        <f>IF(N153="zákl. přenesená",J153,0)</f>
        <v>0</v>
      </c>
      <c r="BH153" s="231">
        <f>IF(N153="sníž. přenesená",J153,0)</f>
        <v>0</v>
      </c>
      <c r="BI153" s="231">
        <f>IF(N153="nulová",J153,0)</f>
        <v>0</v>
      </c>
      <c r="BJ153" s="17" t="s">
        <v>76</v>
      </c>
      <c r="BK153" s="231">
        <f>ROUND(I153*H153,2)</f>
        <v>0</v>
      </c>
      <c r="BL153" s="17" t="s">
        <v>127</v>
      </c>
      <c r="BM153" s="230" t="s">
        <v>250</v>
      </c>
    </row>
    <row r="154" s="13" customFormat="1">
      <c r="A154" s="13"/>
      <c r="B154" s="232"/>
      <c r="C154" s="233"/>
      <c r="D154" s="234" t="s">
        <v>129</v>
      </c>
      <c r="E154" s="235" t="s">
        <v>19</v>
      </c>
      <c r="F154" s="236" t="s">
        <v>246</v>
      </c>
      <c r="G154" s="233"/>
      <c r="H154" s="237">
        <v>30</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129</v>
      </c>
      <c r="AU154" s="243" t="s">
        <v>78</v>
      </c>
      <c r="AV154" s="13" t="s">
        <v>78</v>
      </c>
      <c r="AW154" s="13" t="s">
        <v>31</v>
      </c>
      <c r="AX154" s="13" t="s">
        <v>76</v>
      </c>
      <c r="AY154" s="243" t="s">
        <v>120</v>
      </c>
    </row>
    <row r="155" s="2" customFormat="1" ht="16.5" customHeight="1">
      <c r="A155" s="38"/>
      <c r="B155" s="39"/>
      <c r="C155" s="219" t="s">
        <v>251</v>
      </c>
      <c r="D155" s="219" t="s">
        <v>122</v>
      </c>
      <c r="E155" s="220" t="s">
        <v>252</v>
      </c>
      <c r="F155" s="221" t="s">
        <v>253</v>
      </c>
      <c r="G155" s="222" t="s">
        <v>243</v>
      </c>
      <c r="H155" s="223">
        <v>43</v>
      </c>
      <c r="I155" s="224"/>
      <c r="J155" s="225">
        <f>ROUND(I155*H155,2)</f>
        <v>0</v>
      </c>
      <c r="K155" s="221" t="s">
        <v>134</v>
      </c>
      <c r="L155" s="44"/>
      <c r="M155" s="226" t="s">
        <v>19</v>
      </c>
      <c r="N155" s="227" t="s">
        <v>40</v>
      </c>
      <c r="O155" s="84"/>
      <c r="P155" s="228">
        <f>O155*H155</f>
        <v>0</v>
      </c>
      <c r="Q155" s="228">
        <v>0.42368</v>
      </c>
      <c r="R155" s="228">
        <f>Q155*H155</f>
        <v>18.218240000000002</v>
      </c>
      <c r="S155" s="228">
        <v>0</v>
      </c>
      <c r="T155" s="229">
        <f>S155*H155</f>
        <v>0</v>
      </c>
      <c r="U155" s="38"/>
      <c r="V155" s="38"/>
      <c r="W155" s="38"/>
      <c r="X155" s="38"/>
      <c r="Y155" s="38"/>
      <c r="Z155" s="38"/>
      <c r="AA155" s="38"/>
      <c r="AB155" s="38"/>
      <c r="AC155" s="38"/>
      <c r="AD155" s="38"/>
      <c r="AE155" s="38"/>
      <c r="AR155" s="230" t="s">
        <v>127</v>
      </c>
      <c r="AT155" s="230" t="s">
        <v>122</v>
      </c>
      <c r="AU155" s="230" t="s">
        <v>78</v>
      </c>
      <c r="AY155" s="17" t="s">
        <v>120</v>
      </c>
      <c r="BE155" s="231">
        <f>IF(N155="základní",J155,0)</f>
        <v>0</v>
      </c>
      <c r="BF155" s="231">
        <f>IF(N155="snížená",J155,0)</f>
        <v>0</v>
      </c>
      <c r="BG155" s="231">
        <f>IF(N155="zákl. přenesená",J155,0)</f>
        <v>0</v>
      </c>
      <c r="BH155" s="231">
        <f>IF(N155="sníž. přenesená",J155,0)</f>
        <v>0</v>
      </c>
      <c r="BI155" s="231">
        <f>IF(N155="nulová",J155,0)</f>
        <v>0</v>
      </c>
      <c r="BJ155" s="17" t="s">
        <v>76</v>
      </c>
      <c r="BK155" s="231">
        <f>ROUND(I155*H155,2)</f>
        <v>0</v>
      </c>
      <c r="BL155" s="17" t="s">
        <v>127</v>
      </c>
      <c r="BM155" s="230" t="s">
        <v>254</v>
      </c>
    </row>
    <row r="156" s="2" customFormat="1">
      <c r="A156" s="38"/>
      <c r="B156" s="39"/>
      <c r="C156" s="40"/>
      <c r="D156" s="234" t="s">
        <v>136</v>
      </c>
      <c r="E156" s="40"/>
      <c r="F156" s="244" t="s">
        <v>255</v>
      </c>
      <c r="G156" s="40"/>
      <c r="H156" s="40"/>
      <c r="I156" s="137"/>
      <c r="J156" s="40"/>
      <c r="K156" s="40"/>
      <c r="L156" s="44"/>
      <c r="M156" s="245"/>
      <c r="N156" s="246"/>
      <c r="O156" s="84"/>
      <c r="P156" s="84"/>
      <c r="Q156" s="84"/>
      <c r="R156" s="84"/>
      <c r="S156" s="84"/>
      <c r="T156" s="85"/>
      <c r="U156" s="38"/>
      <c r="V156" s="38"/>
      <c r="W156" s="38"/>
      <c r="X156" s="38"/>
      <c r="Y156" s="38"/>
      <c r="Z156" s="38"/>
      <c r="AA156" s="38"/>
      <c r="AB156" s="38"/>
      <c r="AC156" s="38"/>
      <c r="AD156" s="38"/>
      <c r="AE156" s="38"/>
      <c r="AT156" s="17" t="s">
        <v>136</v>
      </c>
      <c r="AU156" s="17" t="s">
        <v>78</v>
      </c>
    </row>
    <row r="157" s="13" customFormat="1">
      <c r="A157" s="13"/>
      <c r="B157" s="232"/>
      <c r="C157" s="233"/>
      <c r="D157" s="234" t="s">
        <v>129</v>
      </c>
      <c r="E157" s="235" t="s">
        <v>19</v>
      </c>
      <c r="F157" s="236" t="s">
        <v>256</v>
      </c>
      <c r="G157" s="233"/>
      <c r="H157" s="237">
        <v>43</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129</v>
      </c>
      <c r="AU157" s="243" t="s">
        <v>78</v>
      </c>
      <c r="AV157" s="13" t="s">
        <v>78</v>
      </c>
      <c r="AW157" s="13" t="s">
        <v>31</v>
      </c>
      <c r="AX157" s="13" t="s">
        <v>76</v>
      </c>
      <c r="AY157" s="243" t="s">
        <v>120</v>
      </c>
    </row>
    <row r="158" s="12" customFormat="1" ht="22.8" customHeight="1">
      <c r="A158" s="12"/>
      <c r="B158" s="203"/>
      <c r="C158" s="204"/>
      <c r="D158" s="205" t="s">
        <v>68</v>
      </c>
      <c r="E158" s="217" t="s">
        <v>171</v>
      </c>
      <c r="F158" s="217" t="s">
        <v>257</v>
      </c>
      <c r="G158" s="204"/>
      <c r="H158" s="204"/>
      <c r="I158" s="207"/>
      <c r="J158" s="218">
        <f>BK158</f>
        <v>0</v>
      </c>
      <c r="K158" s="204"/>
      <c r="L158" s="209"/>
      <c r="M158" s="210"/>
      <c r="N158" s="211"/>
      <c r="O158" s="211"/>
      <c r="P158" s="212">
        <f>P159+SUM(P160:P236)</f>
        <v>0</v>
      </c>
      <c r="Q158" s="211"/>
      <c r="R158" s="212">
        <f>R159+SUM(R160:R236)</f>
        <v>164.88394297499997</v>
      </c>
      <c r="S158" s="211"/>
      <c r="T158" s="213">
        <f>T159+SUM(T160:T236)</f>
        <v>189.34799999999999</v>
      </c>
      <c r="U158" s="12"/>
      <c r="V158" s="12"/>
      <c r="W158" s="12"/>
      <c r="X158" s="12"/>
      <c r="Y158" s="12"/>
      <c r="Z158" s="12"/>
      <c r="AA158" s="12"/>
      <c r="AB158" s="12"/>
      <c r="AC158" s="12"/>
      <c r="AD158" s="12"/>
      <c r="AE158" s="12"/>
      <c r="AR158" s="214" t="s">
        <v>76</v>
      </c>
      <c r="AT158" s="215" t="s">
        <v>68</v>
      </c>
      <c r="AU158" s="215" t="s">
        <v>76</v>
      </c>
      <c r="AY158" s="214" t="s">
        <v>120</v>
      </c>
      <c r="BK158" s="216">
        <f>BK159+SUM(BK160:BK236)</f>
        <v>0</v>
      </c>
    </row>
    <row r="159" s="2" customFormat="1" ht="16.5" customHeight="1">
      <c r="A159" s="38"/>
      <c r="B159" s="39"/>
      <c r="C159" s="219" t="s">
        <v>258</v>
      </c>
      <c r="D159" s="219" t="s">
        <v>122</v>
      </c>
      <c r="E159" s="220" t="s">
        <v>259</v>
      </c>
      <c r="F159" s="221" t="s">
        <v>260</v>
      </c>
      <c r="G159" s="222" t="s">
        <v>243</v>
      </c>
      <c r="H159" s="223">
        <v>1</v>
      </c>
      <c r="I159" s="224"/>
      <c r="J159" s="225">
        <f>ROUND(I159*H159,2)</f>
        <v>0</v>
      </c>
      <c r="K159" s="221" t="s">
        <v>19</v>
      </c>
      <c r="L159" s="44"/>
      <c r="M159" s="226" t="s">
        <v>19</v>
      </c>
      <c r="N159" s="227" t="s">
        <v>40</v>
      </c>
      <c r="O159" s="84"/>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127</v>
      </c>
      <c r="AT159" s="230" t="s">
        <v>122</v>
      </c>
      <c r="AU159" s="230" t="s">
        <v>78</v>
      </c>
      <c r="AY159" s="17" t="s">
        <v>120</v>
      </c>
      <c r="BE159" s="231">
        <f>IF(N159="základní",J159,0)</f>
        <v>0</v>
      </c>
      <c r="BF159" s="231">
        <f>IF(N159="snížená",J159,0)</f>
        <v>0</v>
      </c>
      <c r="BG159" s="231">
        <f>IF(N159="zákl. přenesená",J159,0)</f>
        <v>0</v>
      </c>
      <c r="BH159" s="231">
        <f>IF(N159="sníž. přenesená",J159,0)</f>
        <v>0</v>
      </c>
      <c r="BI159" s="231">
        <f>IF(N159="nulová",J159,0)</f>
        <v>0</v>
      </c>
      <c r="BJ159" s="17" t="s">
        <v>76</v>
      </c>
      <c r="BK159" s="231">
        <f>ROUND(I159*H159,2)</f>
        <v>0</v>
      </c>
      <c r="BL159" s="17" t="s">
        <v>127</v>
      </c>
      <c r="BM159" s="230" t="s">
        <v>261</v>
      </c>
    </row>
    <row r="160" s="2" customFormat="1" ht="16.5" customHeight="1">
      <c r="A160" s="38"/>
      <c r="B160" s="39"/>
      <c r="C160" s="219" t="s">
        <v>262</v>
      </c>
      <c r="D160" s="219" t="s">
        <v>122</v>
      </c>
      <c r="E160" s="220" t="s">
        <v>263</v>
      </c>
      <c r="F160" s="221" t="s">
        <v>264</v>
      </c>
      <c r="G160" s="222" t="s">
        <v>133</v>
      </c>
      <c r="H160" s="223">
        <v>497</v>
      </c>
      <c r="I160" s="224"/>
      <c r="J160" s="225">
        <f>ROUND(I160*H160,2)</f>
        <v>0</v>
      </c>
      <c r="K160" s="221" t="s">
        <v>134</v>
      </c>
      <c r="L160" s="44"/>
      <c r="M160" s="226" t="s">
        <v>19</v>
      </c>
      <c r="N160" s="227" t="s">
        <v>40</v>
      </c>
      <c r="O160" s="84"/>
      <c r="P160" s="228">
        <f>O160*H160</f>
        <v>0</v>
      </c>
      <c r="Q160" s="228">
        <v>7.4999999999999993E-05</v>
      </c>
      <c r="R160" s="228">
        <f>Q160*H160</f>
        <v>0.037274999999999996</v>
      </c>
      <c r="S160" s="228">
        <v>0</v>
      </c>
      <c r="T160" s="229">
        <f>S160*H160</f>
        <v>0</v>
      </c>
      <c r="U160" s="38"/>
      <c r="V160" s="38"/>
      <c r="W160" s="38"/>
      <c r="X160" s="38"/>
      <c r="Y160" s="38"/>
      <c r="Z160" s="38"/>
      <c r="AA160" s="38"/>
      <c r="AB160" s="38"/>
      <c r="AC160" s="38"/>
      <c r="AD160" s="38"/>
      <c r="AE160" s="38"/>
      <c r="AR160" s="230" t="s">
        <v>127</v>
      </c>
      <c r="AT160" s="230" t="s">
        <v>122</v>
      </c>
      <c r="AU160" s="230" t="s">
        <v>78</v>
      </c>
      <c r="AY160" s="17" t="s">
        <v>120</v>
      </c>
      <c r="BE160" s="231">
        <f>IF(N160="základní",J160,0)</f>
        <v>0</v>
      </c>
      <c r="BF160" s="231">
        <f>IF(N160="snížená",J160,0)</f>
        <v>0</v>
      </c>
      <c r="BG160" s="231">
        <f>IF(N160="zákl. přenesená",J160,0)</f>
        <v>0</v>
      </c>
      <c r="BH160" s="231">
        <f>IF(N160="sníž. přenesená",J160,0)</f>
        <v>0</v>
      </c>
      <c r="BI160" s="231">
        <f>IF(N160="nulová",J160,0)</f>
        <v>0</v>
      </c>
      <c r="BJ160" s="17" t="s">
        <v>76</v>
      </c>
      <c r="BK160" s="231">
        <f>ROUND(I160*H160,2)</f>
        <v>0</v>
      </c>
      <c r="BL160" s="17" t="s">
        <v>127</v>
      </c>
      <c r="BM160" s="230" t="s">
        <v>265</v>
      </c>
    </row>
    <row r="161" s="2" customFormat="1">
      <c r="A161" s="38"/>
      <c r="B161" s="39"/>
      <c r="C161" s="40"/>
      <c r="D161" s="234" t="s">
        <v>136</v>
      </c>
      <c r="E161" s="40"/>
      <c r="F161" s="244" t="s">
        <v>266</v>
      </c>
      <c r="G161" s="40"/>
      <c r="H161" s="40"/>
      <c r="I161" s="137"/>
      <c r="J161" s="40"/>
      <c r="K161" s="40"/>
      <c r="L161" s="44"/>
      <c r="M161" s="245"/>
      <c r="N161" s="246"/>
      <c r="O161" s="84"/>
      <c r="P161" s="84"/>
      <c r="Q161" s="84"/>
      <c r="R161" s="84"/>
      <c r="S161" s="84"/>
      <c r="T161" s="85"/>
      <c r="U161" s="38"/>
      <c r="V161" s="38"/>
      <c r="W161" s="38"/>
      <c r="X161" s="38"/>
      <c r="Y161" s="38"/>
      <c r="Z161" s="38"/>
      <c r="AA161" s="38"/>
      <c r="AB161" s="38"/>
      <c r="AC161" s="38"/>
      <c r="AD161" s="38"/>
      <c r="AE161" s="38"/>
      <c r="AT161" s="17" t="s">
        <v>136</v>
      </c>
      <c r="AU161" s="17" t="s">
        <v>78</v>
      </c>
    </row>
    <row r="162" s="13" customFormat="1">
      <c r="A162" s="13"/>
      <c r="B162" s="232"/>
      <c r="C162" s="233"/>
      <c r="D162" s="234" t="s">
        <v>129</v>
      </c>
      <c r="E162" s="235" t="s">
        <v>19</v>
      </c>
      <c r="F162" s="236" t="s">
        <v>267</v>
      </c>
      <c r="G162" s="233"/>
      <c r="H162" s="237">
        <v>497</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129</v>
      </c>
      <c r="AU162" s="243" t="s">
        <v>78</v>
      </c>
      <c r="AV162" s="13" t="s">
        <v>78</v>
      </c>
      <c r="AW162" s="13" t="s">
        <v>31</v>
      </c>
      <c r="AX162" s="13" t="s">
        <v>76</v>
      </c>
      <c r="AY162" s="243" t="s">
        <v>120</v>
      </c>
    </row>
    <row r="163" s="2" customFormat="1" ht="16.5" customHeight="1">
      <c r="A163" s="38"/>
      <c r="B163" s="39"/>
      <c r="C163" s="219" t="s">
        <v>268</v>
      </c>
      <c r="D163" s="219" t="s">
        <v>122</v>
      </c>
      <c r="E163" s="220" t="s">
        <v>269</v>
      </c>
      <c r="F163" s="221" t="s">
        <v>270</v>
      </c>
      <c r="G163" s="222" t="s">
        <v>133</v>
      </c>
      <c r="H163" s="223">
        <v>59</v>
      </c>
      <c r="I163" s="224"/>
      <c r="J163" s="225">
        <f>ROUND(I163*H163,2)</f>
        <v>0</v>
      </c>
      <c r="K163" s="221" t="s">
        <v>134</v>
      </c>
      <c r="L163" s="44"/>
      <c r="M163" s="226" t="s">
        <v>19</v>
      </c>
      <c r="N163" s="227" t="s">
        <v>40</v>
      </c>
      <c r="O163" s="84"/>
      <c r="P163" s="228">
        <f>O163*H163</f>
        <v>0</v>
      </c>
      <c r="Q163" s="228">
        <v>2.5199999999999999E-05</v>
      </c>
      <c r="R163" s="228">
        <f>Q163*H163</f>
        <v>0.0014867999999999999</v>
      </c>
      <c r="S163" s="228">
        <v>0</v>
      </c>
      <c r="T163" s="229">
        <f>S163*H163</f>
        <v>0</v>
      </c>
      <c r="U163" s="38"/>
      <c r="V163" s="38"/>
      <c r="W163" s="38"/>
      <c r="X163" s="38"/>
      <c r="Y163" s="38"/>
      <c r="Z163" s="38"/>
      <c r="AA163" s="38"/>
      <c r="AB163" s="38"/>
      <c r="AC163" s="38"/>
      <c r="AD163" s="38"/>
      <c r="AE163" s="38"/>
      <c r="AR163" s="230" t="s">
        <v>127</v>
      </c>
      <c r="AT163" s="230" t="s">
        <v>122</v>
      </c>
      <c r="AU163" s="230" t="s">
        <v>78</v>
      </c>
      <c r="AY163" s="17" t="s">
        <v>120</v>
      </c>
      <c r="BE163" s="231">
        <f>IF(N163="základní",J163,0)</f>
        <v>0</v>
      </c>
      <c r="BF163" s="231">
        <f>IF(N163="snížená",J163,0)</f>
        <v>0</v>
      </c>
      <c r="BG163" s="231">
        <f>IF(N163="zákl. přenesená",J163,0)</f>
        <v>0</v>
      </c>
      <c r="BH163" s="231">
        <f>IF(N163="sníž. přenesená",J163,0)</f>
        <v>0</v>
      </c>
      <c r="BI163" s="231">
        <f>IF(N163="nulová",J163,0)</f>
        <v>0</v>
      </c>
      <c r="BJ163" s="17" t="s">
        <v>76</v>
      </c>
      <c r="BK163" s="231">
        <f>ROUND(I163*H163,2)</f>
        <v>0</v>
      </c>
      <c r="BL163" s="17" t="s">
        <v>127</v>
      </c>
      <c r="BM163" s="230" t="s">
        <v>271</v>
      </c>
    </row>
    <row r="164" s="2" customFormat="1">
      <c r="A164" s="38"/>
      <c r="B164" s="39"/>
      <c r="C164" s="40"/>
      <c r="D164" s="234" t="s">
        <v>136</v>
      </c>
      <c r="E164" s="40"/>
      <c r="F164" s="244" t="s">
        <v>266</v>
      </c>
      <c r="G164" s="40"/>
      <c r="H164" s="40"/>
      <c r="I164" s="137"/>
      <c r="J164" s="40"/>
      <c r="K164" s="40"/>
      <c r="L164" s="44"/>
      <c r="M164" s="245"/>
      <c r="N164" s="246"/>
      <c r="O164" s="84"/>
      <c r="P164" s="84"/>
      <c r="Q164" s="84"/>
      <c r="R164" s="84"/>
      <c r="S164" s="84"/>
      <c r="T164" s="85"/>
      <c r="U164" s="38"/>
      <c r="V164" s="38"/>
      <c r="W164" s="38"/>
      <c r="X164" s="38"/>
      <c r="Y164" s="38"/>
      <c r="Z164" s="38"/>
      <c r="AA164" s="38"/>
      <c r="AB164" s="38"/>
      <c r="AC164" s="38"/>
      <c r="AD164" s="38"/>
      <c r="AE164" s="38"/>
      <c r="AT164" s="17" t="s">
        <v>136</v>
      </c>
      <c r="AU164" s="17" t="s">
        <v>78</v>
      </c>
    </row>
    <row r="165" s="13" customFormat="1">
      <c r="A165" s="13"/>
      <c r="B165" s="232"/>
      <c r="C165" s="233"/>
      <c r="D165" s="234" t="s">
        <v>129</v>
      </c>
      <c r="E165" s="235" t="s">
        <v>19</v>
      </c>
      <c r="F165" s="236" t="s">
        <v>272</v>
      </c>
      <c r="G165" s="233"/>
      <c r="H165" s="237">
        <v>59</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129</v>
      </c>
      <c r="AU165" s="243" t="s">
        <v>78</v>
      </c>
      <c r="AV165" s="13" t="s">
        <v>78</v>
      </c>
      <c r="AW165" s="13" t="s">
        <v>31</v>
      </c>
      <c r="AX165" s="13" t="s">
        <v>76</v>
      </c>
      <c r="AY165" s="243" t="s">
        <v>120</v>
      </c>
    </row>
    <row r="166" s="2" customFormat="1" ht="16.5" customHeight="1">
      <c r="A166" s="38"/>
      <c r="B166" s="39"/>
      <c r="C166" s="219" t="s">
        <v>273</v>
      </c>
      <c r="D166" s="219" t="s">
        <v>122</v>
      </c>
      <c r="E166" s="220" t="s">
        <v>274</v>
      </c>
      <c r="F166" s="221" t="s">
        <v>275</v>
      </c>
      <c r="G166" s="222" t="s">
        <v>133</v>
      </c>
      <c r="H166" s="223">
        <v>95</v>
      </c>
      <c r="I166" s="224"/>
      <c r="J166" s="225">
        <f>ROUND(I166*H166,2)</f>
        <v>0</v>
      </c>
      <c r="K166" s="221" t="s">
        <v>134</v>
      </c>
      <c r="L166" s="44"/>
      <c r="M166" s="226" t="s">
        <v>19</v>
      </c>
      <c r="N166" s="227" t="s">
        <v>40</v>
      </c>
      <c r="O166" s="84"/>
      <c r="P166" s="228">
        <f>O166*H166</f>
        <v>0</v>
      </c>
      <c r="Q166" s="228">
        <v>5.0000000000000002E-05</v>
      </c>
      <c r="R166" s="228">
        <f>Q166*H166</f>
        <v>0.0047499999999999999</v>
      </c>
      <c r="S166" s="228">
        <v>0</v>
      </c>
      <c r="T166" s="229">
        <f>S166*H166</f>
        <v>0</v>
      </c>
      <c r="U166" s="38"/>
      <c r="V166" s="38"/>
      <c r="W166" s="38"/>
      <c r="X166" s="38"/>
      <c r="Y166" s="38"/>
      <c r="Z166" s="38"/>
      <c r="AA166" s="38"/>
      <c r="AB166" s="38"/>
      <c r="AC166" s="38"/>
      <c r="AD166" s="38"/>
      <c r="AE166" s="38"/>
      <c r="AR166" s="230" t="s">
        <v>127</v>
      </c>
      <c r="AT166" s="230" t="s">
        <v>122</v>
      </c>
      <c r="AU166" s="230" t="s">
        <v>78</v>
      </c>
      <c r="AY166" s="17" t="s">
        <v>120</v>
      </c>
      <c r="BE166" s="231">
        <f>IF(N166="základní",J166,0)</f>
        <v>0</v>
      </c>
      <c r="BF166" s="231">
        <f>IF(N166="snížená",J166,0)</f>
        <v>0</v>
      </c>
      <c r="BG166" s="231">
        <f>IF(N166="zákl. přenesená",J166,0)</f>
        <v>0</v>
      </c>
      <c r="BH166" s="231">
        <f>IF(N166="sníž. přenesená",J166,0)</f>
        <v>0</v>
      </c>
      <c r="BI166" s="231">
        <f>IF(N166="nulová",J166,0)</f>
        <v>0</v>
      </c>
      <c r="BJ166" s="17" t="s">
        <v>76</v>
      </c>
      <c r="BK166" s="231">
        <f>ROUND(I166*H166,2)</f>
        <v>0</v>
      </c>
      <c r="BL166" s="17" t="s">
        <v>127</v>
      </c>
      <c r="BM166" s="230" t="s">
        <v>276</v>
      </c>
    </row>
    <row r="167" s="2" customFormat="1">
      <c r="A167" s="38"/>
      <c r="B167" s="39"/>
      <c r="C167" s="40"/>
      <c r="D167" s="234" t="s">
        <v>136</v>
      </c>
      <c r="E167" s="40"/>
      <c r="F167" s="244" t="s">
        <v>266</v>
      </c>
      <c r="G167" s="40"/>
      <c r="H167" s="40"/>
      <c r="I167" s="137"/>
      <c r="J167" s="40"/>
      <c r="K167" s="40"/>
      <c r="L167" s="44"/>
      <c r="M167" s="245"/>
      <c r="N167" s="246"/>
      <c r="O167" s="84"/>
      <c r="P167" s="84"/>
      <c r="Q167" s="84"/>
      <c r="R167" s="84"/>
      <c r="S167" s="84"/>
      <c r="T167" s="85"/>
      <c r="U167" s="38"/>
      <c r="V167" s="38"/>
      <c r="W167" s="38"/>
      <c r="X167" s="38"/>
      <c r="Y167" s="38"/>
      <c r="Z167" s="38"/>
      <c r="AA167" s="38"/>
      <c r="AB167" s="38"/>
      <c r="AC167" s="38"/>
      <c r="AD167" s="38"/>
      <c r="AE167" s="38"/>
      <c r="AT167" s="17" t="s">
        <v>136</v>
      </c>
      <c r="AU167" s="17" t="s">
        <v>78</v>
      </c>
    </row>
    <row r="168" s="13" customFormat="1">
      <c r="A168" s="13"/>
      <c r="B168" s="232"/>
      <c r="C168" s="233"/>
      <c r="D168" s="234" t="s">
        <v>129</v>
      </c>
      <c r="E168" s="235" t="s">
        <v>19</v>
      </c>
      <c r="F168" s="236" t="s">
        <v>277</v>
      </c>
      <c r="G168" s="233"/>
      <c r="H168" s="237">
        <v>95</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129</v>
      </c>
      <c r="AU168" s="243" t="s">
        <v>78</v>
      </c>
      <c r="AV168" s="13" t="s">
        <v>78</v>
      </c>
      <c r="AW168" s="13" t="s">
        <v>31</v>
      </c>
      <c r="AX168" s="13" t="s">
        <v>76</v>
      </c>
      <c r="AY168" s="243" t="s">
        <v>120</v>
      </c>
    </row>
    <row r="169" s="2" customFormat="1" ht="16.5" customHeight="1">
      <c r="A169" s="38"/>
      <c r="B169" s="39"/>
      <c r="C169" s="219" t="s">
        <v>278</v>
      </c>
      <c r="D169" s="219" t="s">
        <v>122</v>
      </c>
      <c r="E169" s="220" t="s">
        <v>279</v>
      </c>
      <c r="F169" s="221" t="s">
        <v>280</v>
      </c>
      <c r="G169" s="222" t="s">
        <v>125</v>
      </c>
      <c r="H169" s="223">
        <v>34</v>
      </c>
      <c r="I169" s="224"/>
      <c r="J169" s="225">
        <f>ROUND(I169*H169,2)</f>
        <v>0</v>
      </c>
      <c r="K169" s="221" t="s">
        <v>134</v>
      </c>
      <c r="L169" s="44"/>
      <c r="M169" s="226" t="s">
        <v>19</v>
      </c>
      <c r="N169" s="227" t="s">
        <v>40</v>
      </c>
      <c r="O169" s="84"/>
      <c r="P169" s="228">
        <f>O169*H169</f>
        <v>0</v>
      </c>
      <c r="Q169" s="228">
        <v>0.00059999999999999995</v>
      </c>
      <c r="R169" s="228">
        <f>Q169*H169</f>
        <v>0.020399999999999998</v>
      </c>
      <c r="S169" s="228">
        <v>0</v>
      </c>
      <c r="T169" s="229">
        <f>S169*H169</f>
        <v>0</v>
      </c>
      <c r="U169" s="38"/>
      <c r="V169" s="38"/>
      <c r="W169" s="38"/>
      <c r="X169" s="38"/>
      <c r="Y169" s="38"/>
      <c r="Z169" s="38"/>
      <c r="AA169" s="38"/>
      <c r="AB169" s="38"/>
      <c r="AC169" s="38"/>
      <c r="AD169" s="38"/>
      <c r="AE169" s="38"/>
      <c r="AR169" s="230" t="s">
        <v>127</v>
      </c>
      <c r="AT169" s="230" t="s">
        <v>122</v>
      </c>
      <c r="AU169" s="230" t="s">
        <v>78</v>
      </c>
      <c r="AY169" s="17" t="s">
        <v>120</v>
      </c>
      <c r="BE169" s="231">
        <f>IF(N169="základní",J169,0)</f>
        <v>0</v>
      </c>
      <c r="BF169" s="231">
        <f>IF(N169="snížená",J169,0)</f>
        <v>0</v>
      </c>
      <c r="BG169" s="231">
        <f>IF(N169="zákl. přenesená",J169,0)</f>
        <v>0</v>
      </c>
      <c r="BH169" s="231">
        <f>IF(N169="sníž. přenesená",J169,0)</f>
        <v>0</v>
      </c>
      <c r="BI169" s="231">
        <f>IF(N169="nulová",J169,0)</f>
        <v>0</v>
      </c>
      <c r="BJ169" s="17" t="s">
        <v>76</v>
      </c>
      <c r="BK169" s="231">
        <f>ROUND(I169*H169,2)</f>
        <v>0</v>
      </c>
      <c r="BL169" s="17" t="s">
        <v>127</v>
      </c>
      <c r="BM169" s="230" t="s">
        <v>281</v>
      </c>
    </row>
    <row r="170" s="2" customFormat="1">
      <c r="A170" s="38"/>
      <c r="B170" s="39"/>
      <c r="C170" s="40"/>
      <c r="D170" s="234" t="s">
        <v>136</v>
      </c>
      <c r="E170" s="40"/>
      <c r="F170" s="244" t="s">
        <v>266</v>
      </c>
      <c r="G170" s="40"/>
      <c r="H170" s="40"/>
      <c r="I170" s="137"/>
      <c r="J170" s="40"/>
      <c r="K170" s="40"/>
      <c r="L170" s="44"/>
      <c r="M170" s="245"/>
      <c r="N170" s="246"/>
      <c r="O170" s="84"/>
      <c r="P170" s="84"/>
      <c r="Q170" s="84"/>
      <c r="R170" s="84"/>
      <c r="S170" s="84"/>
      <c r="T170" s="85"/>
      <c r="U170" s="38"/>
      <c r="V170" s="38"/>
      <c r="W170" s="38"/>
      <c r="X170" s="38"/>
      <c r="Y170" s="38"/>
      <c r="Z170" s="38"/>
      <c r="AA170" s="38"/>
      <c r="AB170" s="38"/>
      <c r="AC170" s="38"/>
      <c r="AD170" s="38"/>
      <c r="AE170" s="38"/>
      <c r="AT170" s="17" t="s">
        <v>136</v>
      </c>
      <c r="AU170" s="17" t="s">
        <v>78</v>
      </c>
    </row>
    <row r="171" s="13" customFormat="1">
      <c r="A171" s="13"/>
      <c r="B171" s="232"/>
      <c r="C171" s="233"/>
      <c r="D171" s="234" t="s">
        <v>129</v>
      </c>
      <c r="E171" s="235" t="s">
        <v>19</v>
      </c>
      <c r="F171" s="236" t="s">
        <v>282</v>
      </c>
      <c r="G171" s="233"/>
      <c r="H171" s="237">
        <v>34</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129</v>
      </c>
      <c r="AU171" s="243" t="s">
        <v>78</v>
      </c>
      <c r="AV171" s="13" t="s">
        <v>78</v>
      </c>
      <c r="AW171" s="13" t="s">
        <v>31</v>
      </c>
      <c r="AX171" s="13" t="s">
        <v>76</v>
      </c>
      <c r="AY171" s="243" t="s">
        <v>120</v>
      </c>
    </row>
    <row r="172" s="2" customFormat="1" ht="16.5" customHeight="1">
      <c r="A172" s="38"/>
      <c r="B172" s="39"/>
      <c r="C172" s="219" t="s">
        <v>283</v>
      </c>
      <c r="D172" s="219" t="s">
        <v>122</v>
      </c>
      <c r="E172" s="220" t="s">
        <v>284</v>
      </c>
      <c r="F172" s="221" t="s">
        <v>285</v>
      </c>
      <c r="G172" s="222" t="s">
        <v>133</v>
      </c>
      <c r="H172" s="223">
        <v>497</v>
      </c>
      <c r="I172" s="224"/>
      <c r="J172" s="225">
        <f>ROUND(I172*H172,2)</f>
        <v>0</v>
      </c>
      <c r="K172" s="221" t="s">
        <v>134</v>
      </c>
      <c r="L172" s="44"/>
      <c r="M172" s="226" t="s">
        <v>19</v>
      </c>
      <c r="N172" s="227" t="s">
        <v>40</v>
      </c>
      <c r="O172" s="84"/>
      <c r="P172" s="228">
        <f>O172*H172</f>
        <v>0</v>
      </c>
      <c r="Q172" s="228">
        <v>0.0001092</v>
      </c>
      <c r="R172" s="228">
        <f>Q172*H172</f>
        <v>0.054272399999999998</v>
      </c>
      <c r="S172" s="228">
        <v>0</v>
      </c>
      <c r="T172" s="229">
        <f>S172*H172</f>
        <v>0</v>
      </c>
      <c r="U172" s="38"/>
      <c r="V172" s="38"/>
      <c r="W172" s="38"/>
      <c r="X172" s="38"/>
      <c r="Y172" s="38"/>
      <c r="Z172" s="38"/>
      <c r="AA172" s="38"/>
      <c r="AB172" s="38"/>
      <c r="AC172" s="38"/>
      <c r="AD172" s="38"/>
      <c r="AE172" s="38"/>
      <c r="AR172" s="230" t="s">
        <v>127</v>
      </c>
      <c r="AT172" s="230" t="s">
        <v>122</v>
      </c>
      <c r="AU172" s="230" t="s">
        <v>78</v>
      </c>
      <c r="AY172" s="17" t="s">
        <v>120</v>
      </c>
      <c r="BE172" s="231">
        <f>IF(N172="základní",J172,0)</f>
        <v>0</v>
      </c>
      <c r="BF172" s="231">
        <f>IF(N172="snížená",J172,0)</f>
        <v>0</v>
      </c>
      <c r="BG172" s="231">
        <f>IF(N172="zákl. přenesená",J172,0)</f>
        <v>0</v>
      </c>
      <c r="BH172" s="231">
        <f>IF(N172="sníž. přenesená",J172,0)</f>
        <v>0</v>
      </c>
      <c r="BI172" s="231">
        <f>IF(N172="nulová",J172,0)</f>
        <v>0</v>
      </c>
      <c r="BJ172" s="17" t="s">
        <v>76</v>
      </c>
      <c r="BK172" s="231">
        <f>ROUND(I172*H172,2)</f>
        <v>0</v>
      </c>
      <c r="BL172" s="17" t="s">
        <v>127</v>
      </c>
      <c r="BM172" s="230" t="s">
        <v>286</v>
      </c>
    </row>
    <row r="173" s="2" customFormat="1">
      <c r="A173" s="38"/>
      <c r="B173" s="39"/>
      <c r="C173" s="40"/>
      <c r="D173" s="234" t="s">
        <v>136</v>
      </c>
      <c r="E173" s="40"/>
      <c r="F173" s="244" t="s">
        <v>287</v>
      </c>
      <c r="G173" s="40"/>
      <c r="H173" s="40"/>
      <c r="I173" s="137"/>
      <c r="J173" s="40"/>
      <c r="K173" s="40"/>
      <c r="L173" s="44"/>
      <c r="M173" s="245"/>
      <c r="N173" s="246"/>
      <c r="O173" s="84"/>
      <c r="P173" s="84"/>
      <c r="Q173" s="84"/>
      <c r="R173" s="84"/>
      <c r="S173" s="84"/>
      <c r="T173" s="85"/>
      <c r="U173" s="38"/>
      <c r="V173" s="38"/>
      <c r="W173" s="38"/>
      <c r="X173" s="38"/>
      <c r="Y173" s="38"/>
      <c r="Z173" s="38"/>
      <c r="AA173" s="38"/>
      <c r="AB173" s="38"/>
      <c r="AC173" s="38"/>
      <c r="AD173" s="38"/>
      <c r="AE173" s="38"/>
      <c r="AT173" s="17" t="s">
        <v>136</v>
      </c>
      <c r="AU173" s="17" t="s">
        <v>78</v>
      </c>
    </row>
    <row r="174" s="13" customFormat="1">
      <c r="A174" s="13"/>
      <c r="B174" s="232"/>
      <c r="C174" s="233"/>
      <c r="D174" s="234" t="s">
        <v>129</v>
      </c>
      <c r="E174" s="235" t="s">
        <v>19</v>
      </c>
      <c r="F174" s="236" t="s">
        <v>267</v>
      </c>
      <c r="G174" s="233"/>
      <c r="H174" s="237">
        <v>497</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129</v>
      </c>
      <c r="AU174" s="243" t="s">
        <v>78</v>
      </c>
      <c r="AV174" s="13" t="s">
        <v>78</v>
      </c>
      <c r="AW174" s="13" t="s">
        <v>31</v>
      </c>
      <c r="AX174" s="13" t="s">
        <v>76</v>
      </c>
      <c r="AY174" s="243" t="s">
        <v>120</v>
      </c>
    </row>
    <row r="175" s="2" customFormat="1" ht="16.5" customHeight="1">
      <c r="A175" s="38"/>
      <c r="B175" s="39"/>
      <c r="C175" s="219" t="s">
        <v>288</v>
      </c>
      <c r="D175" s="219" t="s">
        <v>122</v>
      </c>
      <c r="E175" s="220" t="s">
        <v>284</v>
      </c>
      <c r="F175" s="221" t="s">
        <v>285</v>
      </c>
      <c r="G175" s="222" t="s">
        <v>133</v>
      </c>
      <c r="H175" s="223">
        <v>59</v>
      </c>
      <c r="I175" s="224"/>
      <c r="J175" s="225">
        <f>ROUND(I175*H175,2)</f>
        <v>0</v>
      </c>
      <c r="K175" s="221" t="s">
        <v>134</v>
      </c>
      <c r="L175" s="44"/>
      <c r="M175" s="226" t="s">
        <v>19</v>
      </c>
      <c r="N175" s="227" t="s">
        <v>40</v>
      </c>
      <c r="O175" s="84"/>
      <c r="P175" s="228">
        <f>O175*H175</f>
        <v>0</v>
      </c>
      <c r="Q175" s="228">
        <v>0.0001092</v>
      </c>
      <c r="R175" s="228">
        <f>Q175*H175</f>
        <v>0.0064428000000000003</v>
      </c>
      <c r="S175" s="228">
        <v>0</v>
      </c>
      <c r="T175" s="229">
        <f>S175*H175</f>
        <v>0</v>
      </c>
      <c r="U175" s="38"/>
      <c r="V175" s="38"/>
      <c r="W175" s="38"/>
      <c r="X175" s="38"/>
      <c r="Y175" s="38"/>
      <c r="Z175" s="38"/>
      <c r="AA175" s="38"/>
      <c r="AB175" s="38"/>
      <c r="AC175" s="38"/>
      <c r="AD175" s="38"/>
      <c r="AE175" s="38"/>
      <c r="AR175" s="230" t="s">
        <v>127</v>
      </c>
      <c r="AT175" s="230" t="s">
        <v>122</v>
      </c>
      <c r="AU175" s="230" t="s">
        <v>78</v>
      </c>
      <c r="AY175" s="17" t="s">
        <v>120</v>
      </c>
      <c r="BE175" s="231">
        <f>IF(N175="základní",J175,0)</f>
        <v>0</v>
      </c>
      <c r="BF175" s="231">
        <f>IF(N175="snížená",J175,0)</f>
        <v>0</v>
      </c>
      <c r="BG175" s="231">
        <f>IF(N175="zákl. přenesená",J175,0)</f>
        <v>0</v>
      </c>
      <c r="BH175" s="231">
        <f>IF(N175="sníž. přenesená",J175,0)</f>
        <v>0</v>
      </c>
      <c r="BI175" s="231">
        <f>IF(N175="nulová",J175,0)</f>
        <v>0</v>
      </c>
      <c r="BJ175" s="17" t="s">
        <v>76</v>
      </c>
      <c r="BK175" s="231">
        <f>ROUND(I175*H175,2)</f>
        <v>0</v>
      </c>
      <c r="BL175" s="17" t="s">
        <v>127</v>
      </c>
      <c r="BM175" s="230" t="s">
        <v>289</v>
      </c>
    </row>
    <row r="176" s="2" customFormat="1">
      <c r="A176" s="38"/>
      <c r="B176" s="39"/>
      <c r="C176" s="40"/>
      <c r="D176" s="234" t="s">
        <v>136</v>
      </c>
      <c r="E176" s="40"/>
      <c r="F176" s="244" t="s">
        <v>287</v>
      </c>
      <c r="G176" s="40"/>
      <c r="H176" s="40"/>
      <c r="I176" s="137"/>
      <c r="J176" s="40"/>
      <c r="K176" s="40"/>
      <c r="L176" s="44"/>
      <c r="M176" s="245"/>
      <c r="N176" s="246"/>
      <c r="O176" s="84"/>
      <c r="P176" s="84"/>
      <c r="Q176" s="84"/>
      <c r="R176" s="84"/>
      <c r="S176" s="84"/>
      <c r="T176" s="85"/>
      <c r="U176" s="38"/>
      <c r="V176" s="38"/>
      <c r="W176" s="38"/>
      <c r="X176" s="38"/>
      <c r="Y176" s="38"/>
      <c r="Z176" s="38"/>
      <c r="AA176" s="38"/>
      <c r="AB176" s="38"/>
      <c r="AC176" s="38"/>
      <c r="AD176" s="38"/>
      <c r="AE176" s="38"/>
      <c r="AT176" s="17" t="s">
        <v>136</v>
      </c>
      <c r="AU176" s="17" t="s">
        <v>78</v>
      </c>
    </row>
    <row r="177" s="13" customFormat="1">
      <c r="A177" s="13"/>
      <c r="B177" s="232"/>
      <c r="C177" s="233"/>
      <c r="D177" s="234" t="s">
        <v>129</v>
      </c>
      <c r="E177" s="235" t="s">
        <v>19</v>
      </c>
      <c r="F177" s="236" t="s">
        <v>290</v>
      </c>
      <c r="G177" s="233"/>
      <c r="H177" s="237">
        <v>59</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129</v>
      </c>
      <c r="AU177" s="243" t="s">
        <v>78</v>
      </c>
      <c r="AV177" s="13" t="s">
        <v>78</v>
      </c>
      <c r="AW177" s="13" t="s">
        <v>31</v>
      </c>
      <c r="AX177" s="13" t="s">
        <v>76</v>
      </c>
      <c r="AY177" s="243" t="s">
        <v>120</v>
      </c>
    </row>
    <row r="178" s="2" customFormat="1" ht="16.5" customHeight="1">
      <c r="A178" s="38"/>
      <c r="B178" s="39"/>
      <c r="C178" s="219" t="s">
        <v>291</v>
      </c>
      <c r="D178" s="219" t="s">
        <v>122</v>
      </c>
      <c r="E178" s="220" t="s">
        <v>292</v>
      </c>
      <c r="F178" s="221" t="s">
        <v>293</v>
      </c>
      <c r="G178" s="222" t="s">
        <v>133</v>
      </c>
      <c r="H178" s="223">
        <v>95</v>
      </c>
      <c r="I178" s="224"/>
      <c r="J178" s="225">
        <f>ROUND(I178*H178,2)</f>
        <v>0</v>
      </c>
      <c r="K178" s="221" t="s">
        <v>134</v>
      </c>
      <c r="L178" s="44"/>
      <c r="M178" s="226" t="s">
        <v>19</v>
      </c>
      <c r="N178" s="227" t="s">
        <v>40</v>
      </c>
      <c r="O178" s="84"/>
      <c r="P178" s="228">
        <f>O178*H178</f>
        <v>0</v>
      </c>
      <c r="Q178" s="228">
        <v>0.00038400000000000001</v>
      </c>
      <c r="R178" s="228">
        <f>Q178*H178</f>
        <v>0.036479999999999999</v>
      </c>
      <c r="S178" s="228">
        <v>0</v>
      </c>
      <c r="T178" s="229">
        <f>S178*H178</f>
        <v>0</v>
      </c>
      <c r="U178" s="38"/>
      <c r="V178" s="38"/>
      <c r="W178" s="38"/>
      <c r="X178" s="38"/>
      <c r="Y178" s="38"/>
      <c r="Z178" s="38"/>
      <c r="AA178" s="38"/>
      <c r="AB178" s="38"/>
      <c r="AC178" s="38"/>
      <c r="AD178" s="38"/>
      <c r="AE178" s="38"/>
      <c r="AR178" s="230" t="s">
        <v>127</v>
      </c>
      <c r="AT178" s="230" t="s">
        <v>122</v>
      </c>
      <c r="AU178" s="230" t="s">
        <v>78</v>
      </c>
      <c r="AY178" s="17" t="s">
        <v>120</v>
      </c>
      <c r="BE178" s="231">
        <f>IF(N178="základní",J178,0)</f>
        <v>0</v>
      </c>
      <c r="BF178" s="231">
        <f>IF(N178="snížená",J178,0)</f>
        <v>0</v>
      </c>
      <c r="BG178" s="231">
        <f>IF(N178="zákl. přenesená",J178,0)</f>
        <v>0</v>
      </c>
      <c r="BH178" s="231">
        <f>IF(N178="sníž. přenesená",J178,0)</f>
        <v>0</v>
      </c>
      <c r="BI178" s="231">
        <f>IF(N178="nulová",J178,0)</f>
        <v>0</v>
      </c>
      <c r="BJ178" s="17" t="s">
        <v>76</v>
      </c>
      <c r="BK178" s="231">
        <f>ROUND(I178*H178,2)</f>
        <v>0</v>
      </c>
      <c r="BL178" s="17" t="s">
        <v>127</v>
      </c>
      <c r="BM178" s="230" t="s">
        <v>294</v>
      </c>
    </row>
    <row r="179" s="2" customFormat="1">
      <c r="A179" s="38"/>
      <c r="B179" s="39"/>
      <c r="C179" s="40"/>
      <c r="D179" s="234" t="s">
        <v>136</v>
      </c>
      <c r="E179" s="40"/>
      <c r="F179" s="244" t="s">
        <v>287</v>
      </c>
      <c r="G179" s="40"/>
      <c r="H179" s="40"/>
      <c r="I179" s="137"/>
      <c r="J179" s="40"/>
      <c r="K179" s="40"/>
      <c r="L179" s="44"/>
      <c r="M179" s="245"/>
      <c r="N179" s="246"/>
      <c r="O179" s="84"/>
      <c r="P179" s="84"/>
      <c r="Q179" s="84"/>
      <c r="R179" s="84"/>
      <c r="S179" s="84"/>
      <c r="T179" s="85"/>
      <c r="U179" s="38"/>
      <c r="V179" s="38"/>
      <c r="W179" s="38"/>
      <c r="X179" s="38"/>
      <c r="Y179" s="38"/>
      <c r="Z179" s="38"/>
      <c r="AA179" s="38"/>
      <c r="AB179" s="38"/>
      <c r="AC179" s="38"/>
      <c r="AD179" s="38"/>
      <c r="AE179" s="38"/>
      <c r="AT179" s="17" t="s">
        <v>136</v>
      </c>
      <c r="AU179" s="17" t="s">
        <v>78</v>
      </c>
    </row>
    <row r="180" s="13" customFormat="1">
      <c r="A180" s="13"/>
      <c r="B180" s="232"/>
      <c r="C180" s="233"/>
      <c r="D180" s="234" t="s">
        <v>129</v>
      </c>
      <c r="E180" s="235" t="s">
        <v>19</v>
      </c>
      <c r="F180" s="236" t="s">
        <v>277</v>
      </c>
      <c r="G180" s="233"/>
      <c r="H180" s="237">
        <v>95</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129</v>
      </c>
      <c r="AU180" s="243" t="s">
        <v>78</v>
      </c>
      <c r="AV180" s="13" t="s">
        <v>78</v>
      </c>
      <c r="AW180" s="13" t="s">
        <v>31</v>
      </c>
      <c r="AX180" s="13" t="s">
        <v>76</v>
      </c>
      <c r="AY180" s="243" t="s">
        <v>120</v>
      </c>
    </row>
    <row r="181" s="2" customFormat="1" ht="16.5" customHeight="1">
      <c r="A181" s="38"/>
      <c r="B181" s="39"/>
      <c r="C181" s="219" t="s">
        <v>295</v>
      </c>
      <c r="D181" s="219" t="s">
        <v>122</v>
      </c>
      <c r="E181" s="220" t="s">
        <v>296</v>
      </c>
      <c r="F181" s="221" t="s">
        <v>297</v>
      </c>
      <c r="G181" s="222" t="s">
        <v>125</v>
      </c>
      <c r="H181" s="223">
        <v>34</v>
      </c>
      <c r="I181" s="224"/>
      <c r="J181" s="225">
        <f>ROUND(I181*H181,2)</f>
        <v>0</v>
      </c>
      <c r="K181" s="221" t="s">
        <v>134</v>
      </c>
      <c r="L181" s="44"/>
      <c r="M181" s="226" t="s">
        <v>19</v>
      </c>
      <c r="N181" s="227" t="s">
        <v>40</v>
      </c>
      <c r="O181" s="84"/>
      <c r="P181" s="228">
        <f>O181*H181</f>
        <v>0</v>
      </c>
      <c r="Q181" s="228">
        <v>0.0025999999999999999</v>
      </c>
      <c r="R181" s="228">
        <f>Q181*H181</f>
        <v>0.088399999999999992</v>
      </c>
      <c r="S181" s="228">
        <v>0</v>
      </c>
      <c r="T181" s="229">
        <f>S181*H181</f>
        <v>0</v>
      </c>
      <c r="U181" s="38"/>
      <c r="V181" s="38"/>
      <c r="W181" s="38"/>
      <c r="X181" s="38"/>
      <c r="Y181" s="38"/>
      <c r="Z181" s="38"/>
      <c r="AA181" s="38"/>
      <c r="AB181" s="38"/>
      <c r="AC181" s="38"/>
      <c r="AD181" s="38"/>
      <c r="AE181" s="38"/>
      <c r="AR181" s="230" t="s">
        <v>127</v>
      </c>
      <c r="AT181" s="230" t="s">
        <v>122</v>
      </c>
      <c r="AU181" s="230" t="s">
        <v>78</v>
      </c>
      <c r="AY181" s="17" t="s">
        <v>120</v>
      </c>
      <c r="BE181" s="231">
        <f>IF(N181="základní",J181,0)</f>
        <v>0</v>
      </c>
      <c r="BF181" s="231">
        <f>IF(N181="snížená",J181,0)</f>
        <v>0</v>
      </c>
      <c r="BG181" s="231">
        <f>IF(N181="zákl. přenesená",J181,0)</f>
        <v>0</v>
      </c>
      <c r="BH181" s="231">
        <f>IF(N181="sníž. přenesená",J181,0)</f>
        <v>0</v>
      </c>
      <c r="BI181" s="231">
        <f>IF(N181="nulová",J181,0)</f>
        <v>0</v>
      </c>
      <c r="BJ181" s="17" t="s">
        <v>76</v>
      </c>
      <c r="BK181" s="231">
        <f>ROUND(I181*H181,2)</f>
        <v>0</v>
      </c>
      <c r="BL181" s="17" t="s">
        <v>127</v>
      </c>
      <c r="BM181" s="230" t="s">
        <v>298</v>
      </c>
    </row>
    <row r="182" s="2" customFormat="1">
      <c r="A182" s="38"/>
      <c r="B182" s="39"/>
      <c r="C182" s="40"/>
      <c r="D182" s="234" t="s">
        <v>136</v>
      </c>
      <c r="E182" s="40"/>
      <c r="F182" s="244" t="s">
        <v>287</v>
      </c>
      <c r="G182" s="40"/>
      <c r="H182" s="40"/>
      <c r="I182" s="137"/>
      <c r="J182" s="40"/>
      <c r="K182" s="40"/>
      <c r="L182" s="44"/>
      <c r="M182" s="245"/>
      <c r="N182" s="246"/>
      <c r="O182" s="84"/>
      <c r="P182" s="84"/>
      <c r="Q182" s="84"/>
      <c r="R182" s="84"/>
      <c r="S182" s="84"/>
      <c r="T182" s="85"/>
      <c r="U182" s="38"/>
      <c r="V182" s="38"/>
      <c r="W182" s="38"/>
      <c r="X182" s="38"/>
      <c r="Y182" s="38"/>
      <c r="Z182" s="38"/>
      <c r="AA182" s="38"/>
      <c r="AB182" s="38"/>
      <c r="AC182" s="38"/>
      <c r="AD182" s="38"/>
      <c r="AE182" s="38"/>
      <c r="AT182" s="17" t="s">
        <v>136</v>
      </c>
      <c r="AU182" s="17" t="s">
        <v>78</v>
      </c>
    </row>
    <row r="183" s="13" customFormat="1">
      <c r="A183" s="13"/>
      <c r="B183" s="232"/>
      <c r="C183" s="233"/>
      <c r="D183" s="234" t="s">
        <v>129</v>
      </c>
      <c r="E183" s="235" t="s">
        <v>19</v>
      </c>
      <c r="F183" s="236" t="s">
        <v>282</v>
      </c>
      <c r="G183" s="233"/>
      <c r="H183" s="237">
        <v>34</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129</v>
      </c>
      <c r="AU183" s="243" t="s">
        <v>78</v>
      </c>
      <c r="AV183" s="13" t="s">
        <v>78</v>
      </c>
      <c r="AW183" s="13" t="s">
        <v>31</v>
      </c>
      <c r="AX183" s="13" t="s">
        <v>76</v>
      </c>
      <c r="AY183" s="243" t="s">
        <v>120</v>
      </c>
    </row>
    <row r="184" s="2" customFormat="1" ht="21.75" customHeight="1">
      <c r="A184" s="38"/>
      <c r="B184" s="39"/>
      <c r="C184" s="219" t="s">
        <v>299</v>
      </c>
      <c r="D184" s="219" t="s">
        <v>122</v>
      </c>
      <c r="E184" s="220" t="s">
        <v>300</v>
      </c>
      <c r="F184" s="221" t="s">
        <v>301</v>
      </c>
      <c r="G184" s="222" t="s">
        <v>133</v>
      </c>
      <c r="H184" s="223">
        <v>651</v>
      </c>
      <c r="I184" s="224"/>
      <c r="J184" s="225">
        <f>ROUND(I184*H184,2)</f>
        <v>0</v>
      </c>
      <c r="K184" s="221" t="s">
        <v>134</v>
      </c>
      <c r="L184" s="44"/>
      <c r="M184" s="226" t="s">
        <v>19</v>
      </c>
      <c r="N184" s="227" t="s">
        <v>40</v>
      </c>
      <c r="O184" s="84"/>
      <c r="P184" s="228">
        <f>O184*H184</f>
        <v>0</v>
      </c>
      <c r="Q184" s="228">
        <v>3.7500000000000001E-06</v>
      </c>
      <c r="R184" s="228">
        <f>Q184*H184</f>
        <v>0.0024412500000000003</v>
      </c>
      <c r="S184" s="228">
        <v>0</v>
      </c>
      <c r="T184" s="229">
        <f>S184*H184</f>
        <v>0</v>
      </c>
      <c r="U184" s="38"/>
      <c r="V184" s="38"/>
      <c r="W184" s="38"/>
      <c r="X184" s="38"/>
      <c r="Y184" s="38"/>
      <c r="Z184" s="38"/>
      <c r="AA184" s="38"/>
      <c r="AB184" s="38"/>
      <c r="AC184" s="38"/>
      <c r="AD184" s="38"/>
      <c r="AE184" s="38"/>
      <c r="AR184" s="230" t="s">
        <v>127</v>
      </c>
      <c r="AT184" s="230" t="s">
        <v>122</v>
      </c>
      <c r="AU184" s="230" t="s">
        <v>78</v>
      </c>
      <c r="AY184" s="17" t="s">
        <v>120</v>
      </c>
      <c r="BE184" s="231">
        <f>IF(N184="základní",J184,0)</f>
        <v>0</v>
      </c>
      <c r="BF184" s="231">
        <f>IF(N184="snížená",J184,0)</f>
        <v>0</v>
      </c>
      <c r="BG184" s="231">
        <f>IF(N184="zákl. přenesená",J184,0)</f>
        <v>0</v>
      </c>
      <c r="BH184" s="231">
        <f>IF(N184="sníž. přenesená",J184,0)</f>
        <v>0</v>
      </c>
      <c r="BI184" s="231">
        <f>IF(N184="nulová",J184,0)</f>
        <v>0</v>
      </c>
      <c r="BJ184" s="17" t="s">
        <v>76</v>
      </c>
      <c r="BK184" s="231">
        <f>ROUND(I184*H184,2)</f>
        <v>0</v>
      </c>
      <c r="BL184" s="17" t="s">
        <v>127</v>
      </c>
      <c r="BM184" s="230" t="s">
        <v>302</v>
      </c>
    </row>
    <row r="185" s="2" customFormat="1">
      <c r="A185" s="38"/>
      <c r="B185" s="39"/>
      <c r="C185" s="40"/>
      <c r="D185" s="234" t="s">
        <v>136</v>
      </c>
      <c r="E185" s="40"/>
      <c r="F185" s="244" t="s">
        <v>303</v>
      </c>
      <c r="G185" s="40"/>
      <c r="H185" s="40"/>
      <c r="I185" s="137"/>
      <c r="J185" s="40"/>
      <c r="K185" s="40"/>
      <c r="L185" s="44"/>
      <c r="M185" s="245"/>
      <c r="N185" s="246"/>
      <c r="O185" s="84"/>
      <c r="P185" s="84"/>
      <c r="Q185" s="84"/>
      <c r="R185" s="84"/>
      <c r="S185" s="84"/>
      <c r="T185" s="85"/>
      <c r="U185" s="38"/>
      <c r="V185" s="38"/>
      <c r="W185" s="38"/>
      <c r="X185" s="38"/>
      <c r="Y185" s="38"/>
      <c r="Z185" s="38"/>
      <c r="AA185" s="38"/>
      <c r="AB185" s="38"/>
      <c r="AC185" s="38"/>
      <c r="AD185" s="38"/>
      <c r="AE185" s="38"/>
      <c r="AT185" s="17" t="s">
        <v>136</v>
      </c>
      <c r="AU185" s="17" t="s">
        <v>78</v>
      </c>
    </row>
    <row r="186" s="13" customFormat="1">
      <c r="A186" s="13"/>
      <c r="B186" s="232"/>
      <c r="C186" s="233"/>
      <c r="D186" s="234" t="s">
        <v>129</v>
      </c>
      <c r="E186" s="235" t="s">
        <v>19</v>
      </c>
      <c r="F186" s="236" t="s">
        <v>304</v>
      </c>
      <c r="G186" s="233"/>
      <c r="H186" s="237">
        <v>497</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129</v>
      </c>
      <c r="AU186" s="243" t="s">
        <v>78</v>
      </c>
      <c r="AV186" s="13" t="s">
        <v>78</v>
      </c>
      <c r="AW186" s="13" t="s">
        <v>31</v>
      </c>
      <c r="AX186" s="13" t="s">
        <v>69</v>
      </c>
      <c r="AY186" s="243" t="s">
        <v>120</v>
      </c>
    </row>
    <row r="187" s="13" customFormat="1">
      <c r="A187" s="13"/>
      <c r="B187" s="232"/>
      <c r="C187" s="233"/>
      <c r="D187" s="234" t="s">
        <v>129</v>
      </c>
      <c r="E187" s="235" t="s">
        <v>19</v>
      </c>
      <c r="F187" s="236" t="s">
        <v>305</v>
      </c>
      <c r="G187" s="233"/>
      <c r="H187" s="237">
        <v>59</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129</v>
      </c>
      <c r="AU187" s="243" t="s">
        <v>78</v>
      </c>
      <c r="AV187" s="13" t="s">
        <v>78</v>
      </c>
      <c r="AW187" s="13" t="s">
        <v>31</v>
      </c>
      <c r="AX187" s="13" t="s">
        <v>69</v>
      </c>
      <c r="AY187" s="243" t="s">
        <v>120</v>
      </c>
    </row>
    <row r="188" s="13" customFormat="1">
      <c r="A188" s="13"/>
      <c r="B188" s="232"/>
      <c r="C188" s="233"/>
      <c r="D188" s="234" t="s">
        <v>129</v>
      </c>
      <c r="E188" s="235" t="s">
        <v>19</v>
      </c>
      <c r="F188" s="236" t="s">
        <v>306</v>
      </c>
      <c r="G188" s="233"/>
      <c r="H188" s="237">
        <v>95</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129</v>
      </c>
      <c r="AU188" s="243" t="s">
        <v>78</v>
      </c>
      <c r="AV188" s="13" t="s">
        <v>78</v>
      </c>
      <c r="AW188" s="13" t="s">
        <v>31</v>
      </c>
      <c r="AX188" s="13" t="s">
        <v>69</v>
      </c>
      <c r="AY188" s="243" t="s">
        <v>120</v>
      </c>
    </row>
    <row r="189" s="14" customFormat="1">
      <c r="A189" s="14"/>
      <c r="B189" s="257"/>
      <c r="C189" s="258"/>
      <c r="D189" s="234" t="s">
        <v>129</v>
      </c>
      <c r="E189" s="259" t="s">
        <v>19</v>
      </c>
      <c r="F189" s="260" t="s">
        <v>186</v>
      </c>
      <c r="G189" s="258"/>
      <c r="H189" s="261">
        <v>651</v>
      </c>
      <c r="I189" s="262"/>
      <c r="J189" s="258"/>
      <c r="K189" s="258"/>
      <c r="L189" s="263"/>
      <c r="M189" s="264"/>
      <c r="N189" s="265"/>
      <c r="O189" s="265"/>
      <c r="P189" s="265"/>
      <c r="Q189" s="265"/>
      <c r="R189" s="265"/>
      <c r="S189" s="265"/>
      <c r="T189" s="266"/>
      <c r="U189" s="14"/>
      <c r="V189" s="14"/>
      <c r="W189" s="14"/>
      <c r="X189" s="14"/>
      <c r="Y189" s="14"/>
      <c r="Z189" s="14"/>
      <c r="AA189" s="14"/>
      <c r="AB189" s="14"/>
      <c r="AC189" s="14"/>
      <c r="AD189" s="14"/>
      <c r="AE189" s="14"/>
      <c r="AT189" s="267" t="s">
        <v>129</v>
      </c>
      <c r="AU189" s="267" t="s">
        <v>78</v>
      </c>
      <c r="AV189" s="14" t="s">
        <v>127</v>
      </c>
      <c r="AW189" s="14" t="s">
        <v>31</v>
      </c>
      <c r="AX189" s="14" t="s">
        <v>76</v>
      </c>
      <c r="AY189" s="267" t="s">
        <v>120</v>
      </c>
    </row>
    <row r="190" s="2" customFormat="1" ht="21.75" customHeight="1">
      <c r="A190" s="38"/>
      <c r="B190" s="39"/>
      <c r="C190" s="219" t="s">
        <v>282</v>
      </c>
      <c r="D190" s="219" t="s">
        <v>122</v>
      </c>
      <c r="E190" s="220" t="s">
        <v>307</v>
      </c>
      <c r="F190" s="221" t="s">
        <v>308</v>
      </c>
      <c r="G190" s="222" t="s">
        <v>125</v>
      </c>
      <c r="H190" s="223">
        <v>34</v>
      </c>
      <c r="I190" s="224"/>
      <c r="J190" s="225">
        <f>ROUND(I190*H190,2)</f>
        <v>0</v>
      </c>
      <c r="K190" s="221" t="s">
        <v>134</v>
      </c>
      <c r="L190" s="44"/>
      <c r="M190" s="226" t="s">
        <v>19</v>
      </c>
      <c r="N190" s="227" t="s">
        <v>40</v>
      </c>
      <c r="O190" s="84"/>
      <c r="P190" s="228">
        <f>O190*H190</f>
        <v>0</v>
      </c>
      <c r="Q190" s="228">
        <v>9.38E-06</v>
      </c>
      <c r="R190" s="228">
        <f>Q190*H190</f>
        <v>0.00031891999999999999</v>
      </c>
      <c r="S190" s="228">
        <v>0</v>
      </c>
      <c r="T190" s="229">
        <f>S190*H190</f>
        <v>0</v>
      </c>
      <c r="U190" s="38"/>
      <c r="V190" s="38"/>
      <c r="W190" s="38"/>
      <c r="X190" s="38"/>
      <c r="Y190" s="38"/>
      <c r="Z190" s="38"/>
      <c r="AA190" s="38"/>
      <c r="AB190" s="38"/>
      <c r="AC190" s="38"/>
      <c r="AD190" s="38"/>
      <c r="AE190" s="38"/>
      <c r="AR190" s="230" t="s">
        <v>127</v>
      </c>
      <c r="AT190" s="230" t="s">
        <v>122</v>
      </c>
      <c r="AU190" s="230" t="s">
        <v>78</v>
      </c>
      <c r="AY190" s="17" t="s">
        <v>120</v>
      </c>
      <c r="BE190" s="231">
        <f>IF(N190="základní",J190,0)</f>
        <v>0</v>
      </c>
      <c r="BF190" s="231">
        <f>IF(N190="snížená",J190,0)</f>
        <v>0</v>
      </c>
      <c r="BG190" s="231">
        <f>IF(N190="zákl. přenesená",J190,0)</f>
        <v>0</v>
      </c>
      <c r="BH190" s="231">
        <f>IF(N190="sníž. přenesená",J190,0)</f>
        <v>0</v>
      </c>
      <c r="BI190" s="231">
        <f>IF(N190="nulová",J190,0)</f>
        <v>0</v>
      </c>
      <c r="BJ190" s="17" t="s">
        <v>76</v>
      </c>
      <c r="BK190" s="231">
        <f>ROUND(I190*H190,2)</f>
        <v>0</v>
      </c>
      <c r="BL190" s="17" t="s">
        <v>127</v>
      </c>
      <c r="BM190" s="230" t="s">
        <v>309</v>
      </c>
    </row>
    <row r="191" s="2" customFormat="1">
      <c r="A191" s="38"/>
      <c r="B191" s="39"/>
      <c r="C191" s="40"/>
      <c r="D191" s="234" t="s">
        <v>136</v>
      </c>
      <c r="E191" s="40"/>
      <c r="F191" s="244" t="s">
        <v>303</v>
      </c>
      <c r="G191" s="40"/>
      <c r="H191" s="40"/>
      <c r="I191" s="137"/>
      <c r="J191" s="40"/>
      <c r="K191" s="40"/>
      <c r="L191" s="44"/>
      <c r="M191" s="245"/>
      <c r="N191" s="246"/>
      <c r="O191" s="84"/>
      <c r="P191" s="84"/>
      <c r="Q191" s="84"/>
      <c r="R191" s="84"/>
      <c r="S191" s="84"/>
      <c r="T191" s="85"/>
      <c r="U191" s="38"/>
      <c r="V191" s="38"/>
      <c r="W191" s="38"/>
      <c r="X191" s="38"/>
      <c r="Y191" s="38"/>
      <c r="Z191" s="38"/>
      <c r="AA191" s="38"/>
      <c r="AB191" s="38"/>
      <c r="AC191" s="38"/>
      <c r="AD191" s="38"/>
      <c r="AE191" s="38"/>
      <c r="AT191" s="17" t="s">
        <v>136</v>
      </c>
      <c r="AU191" s="17" t="s">
        <v>78</v>
      </c>
    </row>
    <row r="192" s="13" customFormat="1">
      <c r="A192" s="13"/>
      <c r="B192" s="232"/>
      <c r="C192" s="233"/>
      <c r="D192" s="234" t="s">
        <v>129</v>
      </c>
      <c r="E192" s="235" t="s">
        <v>19</v>
      </c>
      <c r="F192" s="236" t="s">
        <v>282</v>
      </c>
      <c r="G192" s="233"/>
      <c r="H192" s="237">
        <v>34</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129</v>
      </c>
      <c r="AU192" s="243" t="s">
        <v>78</v>
      </c>
      <c r="AV192" s="13" t="s">
        <v>78</v>
      </c>
      <c r="AW192" s="13" t="s">
        <v>31</v>
      </c>
      <c r="AX192" s="13" t="s">
        <v>76</v>
      </c>
      <c r="AY192" s="243" t="s">
        <v>120</v>
      </c>
    </row>
    <row r="193" s="2" customFormat="1" ht="21.75" customHeight="1">
      <c r="A193" s="38"/>
      <c r="B193" s="39"/>
      <c r="C193" s="219" t="s">
        <v>310</v>
      </c>
      <c r="D193" s="219" t="s">
        <v>122</v>
      </c>
      <c r="E193" s="220" t="s">
        <v>311</v>
      </c>
      <c r="F193" s="221" t="s">
        <v>312</v>
      </c>
      <c r="G193" s="222" t="s">
        <v>133</v>
      </c>
      <c r="H193" s="223">
        <v>122</v>
      </c>
      <c r="I193" s="224"/>
      <c r="J193" s="225">
        <f>ROUND(I193*H193,2)</f>
        <v>0</v>
      </c>
      <c r="K193" s="221" t="s">
        <v>134</v>
      </c>
      <c r="L193" s="44"/>
      <c r="M193" s="226" t="s">
        <v>19</v>
      </c>
      <c r="N193" s="227" t="s">
        <v>40</v>
      </c>
      <c r="O193" s="84"/>
      <c r="P193" s="228">
        <f>O193*H193</f>
        <v>0</v>
      </c>
      <c r="Q193" s="228">
        <v>0.080839999999999995</v>
      </c>
      <c r="R193" s="228">
        <f>Q193*H193</f>
        <v>9.8624799999999997</v>
      </c>
      <c r="S193" s="228">
        <v>0</v>
      </c>
      <c r="T193" s="229">
        <f>S193*H193</f>
        <v>0</v>
      </c>
      <c r="U193" s="38"/>
      <c r="V193" s="38"/>
      <c r="W193" s="38"/>
      <c r="X193" s="38"/>
      <c r="Y193" s="38"/>
      <c r="Z193" s="38"/>
      <c r="AA193" s="38"/>
      <c r="AB193" s="38"/>
      <c r="AC193" s="38"/>
      <c r="AD193" s="38"/>
      <c r="AE193" s="38"/>
      <c r="AR193" s="230" t="s">
        <v>127</v>
      </c>
      <c r="AT193" s="230" t="s">
        <v>122</v>
      </c>
      <c r="AU193" s="230" t="s">
        <v>78</v>
      </c>
      <c r="AY193" s="17" t="s">
        <v>120</v>
      </c>
      <c r="BE193" s="231">
        <f>IF(N193="základní",J193,0)</f>
        <v>0</v>
      </c>
      <c r="BF193" s="231">
        <f>IF(N193="snížená",J193,0)</f>
        <v>0</v>
      </c>
      <c r="BG193" s="231">
        <f>IF(N193="zákl. přenesená",J193,0)</f>
        <v>0</v>
      </c>
      <c r="BH193" s="231">
        <f>IF(N193="sníž. přenesená",J193,0)</f>
        <v>0</v>
      </c>
      <c r="BI193" s="231">
        <f>IF(N193="nulová",J193,0)</f>
        <v>0</v>
      </c>
      <c r="BJ193" s="17" t="s">
        <v>76</v>
      </c>
      <c r="BK193" s="231">
        <f>ROUND(I193*H193,2)</f>
        <v>0</v>
      </c>
      <c r="BL193" s="17" t="s">
        <v>127</v>
      </c>
      <c r="BM193" s="230" t="s">
        <v>313</v>
      </c>
    </row>
    <row r="194" s="2" customFormat="1">
      <c r="A194" s="38"/>
      <c r="B194" s="39"/>
      <c r="C194" s="40"/>
      <c r="D194" s="234" t="s">
        <v>136</v>
      </c>
      <c r="E194" s="40"/>
      <c r="F194" s="244" t="s">
        <v>314</v>
      </c>
      <c r="G194" s="40"/>
      <c r="H194" s="40"/>
      <c r="I194" s="137"/>
      <c r="J194" s="40"/>
      <c r="K194" s="40"/>
      <c r="L194" s="44"/>
      <c r="M194" s="245"/>
      <c r="N194" s="246"/>
      <c r="O194" s="84"/>
      <c r="P194" s="84"/>
      <c r="Q194" s="84"/>
      <c r="R194" s="84"/>
      <c r="S194" s="84"/>
      <c r="T194" s="85"/>
      <c r="U194" s="38"/>
      <c r="V194" s="38"/>
      <c r="W194" s="38"/>
      <c r="X194" s="38"/>
      <c r="Y194" s="38"/>
      <c r="Z194" s="38"/>
      <c r="AA194" s="38"/>
      <c r="AB194" s="38"/>
      <c r="AC194" s="38"/>
      <c r="AD194" s="38"/>
      <c r="AE194" s="38"/>
      <c r="AT194" s="17" t="s">
        <v>136</v>
      </c>
      <c r="AU194" s="17" t="s">
        <v>78</v>
      </c>
    </row>
    <row r="195" s="13" customFormat="1">
      <c r="A195" s="13"/>
      <c r="B195" s="232"/>
      <c r="C195" s="233"/>
      <c r="D195" s="234" t="s">
        <v>129</v>
      </c>
      <c r="E195" s="235" t="s">
        <v>19</v>
      </c>
      <c r="F195" s="236" t="s">
        <v>315</v>
      </c>
      <c r="G195" s="233"/>
      <c r="H195" s="237">
        <v>40</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129</v>
      </c>
      <c r="AU195" s="243" t="s">
        <v>78</v>
      </c>
      <c r="AV195" s="13" t="s">
        <v>78</v>
      </c>
      <c r="AW195" s="13" t="s">
        <v>31</v>
      </c>
      <c r="AX195" s="13" t="s">
        <v>69</v>
      </c>
      <c r="AY195" s="243" t="s">
        <v>120</v>
      </c>
    </row>
    <row r="196" s="13" customFormat="1">
      <c r="A196" s="13"/>
      <c r="B196" s="232"/>
      <c r="C196" s="233"/>
      <c r="D196" s="234" t="s">
        <v>129</v>
      </c>
      <c r="E196" s="235" t="s">
        <v>19</v>
      </c>
      <c r="F196" s="236" t="s">
        <v>316</v>
      </c>
      <c r="G196" s="233"/>
      <c r="H196" s="237">
        <v>82</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129</v>
      </c>
      <c r="AU196" s="243" t="s">
        <v>78</v>
      </c>
      <c r="AV196" s="13" t="s">
        <v>78</v>
      </c>
      <c r="AW196" s="13" t="s">
        <v>31</v>
      </c>
      <c r="AX196" s="13" t="s">
        <v>69</v>
      </c>
      <c r="AY196" s="243" t="s">
        <v>120</v>
      </c>
    </row>
    <row r="197" s="14" customFormat="1">
      <c r="A197" s="14"/>
      <c r="B197" s="257"/>
      <c r="C197" s="258"/>
      <c r="D197" s="234" t="s">
        <v>129</v>
      </c>
      <c r="E197" s="259" t="s">
        <v>19</v>
      </c>
      <c r="F197" s="260" t="s">
        <v>186</v>
      </c>
      <c r="G197" s="258"/>
      <c r="H197" s="261">
        <v>122</v>
      </c>
      <c r="I197" s="262"/>
      <c r="J197" s="258"/>
      <c r="K197" s="258"/>
      <c r="L197" s="263"/>
      <c r="M197" s="264"/>
      <c r="N197" s="265"/>
      <c r="O197" s="265"/>
      <c r="P197" s="265"/>
      <c r="Q197" s="265"/>
      <c r="R197" s="265"/>
      <c r="S197" s="265"/>
      <c r="T197" s="266"/>
      <c r="U197" s="14"/>
      <c r="V197" s="14"/>
      <c r="W197" s="14"/>
      <c r="X197" s="14"/>
      <c r="Y197" s="14"/>
      <c r="Z197" s="14"/>
      <c r="AA197" s="14"/>
      <c r="AB197" s="14"/>
      <c r="AC197" s="14"/>
      <c r="AD197" s="14"/>
      <c r="AE197" s="14"/>
      <c r="AT197" s="267" t="s">
        <v>129</v>
      </c>
      <c r="AU197" s="267" t="s">
        <v>78</v>
      </c>
      <c r="AV197" s="14" t="s">
        <v>127</v>
      </c>
      <c r="AW197" s="14" t="s">
        <v>31</v>
      </c>
      <c r="AX197" s="14" t="s">
        <v>76</v>
      </c>
      <c r="AY197" s="267" t="s">
        <v>120</v>
      </c>
    </row>
    <row r="198" s="2" customFormat="1" ht="33" customHeight="1">
      <c r="A198" s="38"/>
      <c r="B198" s="39"/>
      <c r="C198" s="219" t="s">
        <v>317</v>
      </c>
      <c r="D198" s="219" t="s">
        <v>122</v>
      </c>
      <c r="E198" s="220" t="s">
        <v>318</v>
      </c>
      <c r="F198" s="221" t="s">
        <v>319</v>
      </c>
      <c r="G198" s="222" t="s">
        <v>133</v>
      </c>
      <c r="H198" s="223">
        <v>122</v>
      </c>
      <c r="I198" s="224"/>
      <c r="J198" s="225">
        <f>ROUND(I198*H198,2)</f>
        <v>0</v>
      </c>
      <c r="K198" s="221" t="s">
        <v>134</v>
      </c>
      <c r="L198" s="44"/>
      <c r="M198" s="226" t="s">
        <v>19</v>
      </c>
      <c r="N198" s="227" t="s">
        <v>40</v>
      </c>
      <c r="O198" s="84"/>
      <c r="P198" s="228">
        <f>O198*H198</f>
        <v>0</v>
      </c>
      <c r="Q198" s="228">
        <v>0.10988199999999999</v>
      </c>
      <c r="R198" s="228">
        <f>Q198*H198</f>
        <v>13.405603999999999</v>
      </c>
      <c r="S198" s="228">
        <v>0</v>
      </c>
      <c r="T198" s="229">
        <f>S198*H198</f>
        <v>0</v>
      </c>
      <c r="U198" s="38"/>
      <c r="V198" s="38"/>
      <c r="W198" s="38"/>
      <c r="X198" s="38"/>
      <c r="Y198" s="38"/>
      <c r="Z198" s="38"/>
      <c r="AA198" s="38"/>
      <c r="AB198" s="38"/>
      <c r="AC198" s="38"/>
      <c r="AD198" s="38"/>
      <c r="AE198" s="38"/>
      <c r="AR198" s="230" t="s">
        <v>127</v>
      </c>
      <c r="AT198" s="230" t="s">
        <v>122</v>
      </c>
      <c r="AU198" s="230" t="s">
        <v>78</v>
      </c>
      <c r="AY198" s="17" t="s">
        <v>120</v>
      </c>
      <c r="BE198" s="231">
        <f>IF(N198="základní",J198,0)</f>
        <v>0</v>
      </c>
      <c r="BF198" s="231">
        <f>IF(N198="snížená",J198,0)</f>
        <v>0</v>
      </c>
      <c r="BG198" s="231">
        <f>IF(N198="zákl. přenesená",J198,0)</f>
        <v>0</v>
      </c>
      <c r="BH198" s="231">
        <f>IF(N198="sníž. přenesená",J198,0)</f>
        <v>0</v>
      </c>
      <c r="BI198" s="231">
        <f>IF(N198="nulová",J198,0)</f>
        <v>0</v>
      </c>
      <c r="BJ198" s="17" t="s">
        <v>76</v>
      </c>
      <c r="BK198" s="231">
        <f>ROUND(I198*H198,2)</f>
        <v>0</v>
      </c>
      <c r="BL198" s="17" t="s">
        <v>127</v>
      </c>
      <c r="BM198" s="230" t="s">
        <v>320</v>
      </c>
    </row>
    <row r="199" s="2" customFormat="1">
      <c r="A199" s="38"/>
      <c r="B199" s="39"/>
      <c r="C199" s="40"/>
      <c r="D199" s="234" t="s">
        <v>136</v>
      </c>
      <c r="E199" s="40"/>
      <c r="F199" s="244" t="s">
        <v>314</v>
      </c>
      <c r="G199" s="40"/>
      <c r="H199" s="40"/>
      <c r="I199" s="137"/>
      <c r="J199" s="40"/>
      <c r="K199" s="40"/>
      <c r="L199" s="44"/>
      <c r="M199" s="245"/>
      <c r="N199" s="246"/>
      <c r="O199" s="84"/>
      <c r="P199" s="84"/>
      <c r="Q199" s="84"/>
      <c r="R199" s="84"/>
      <c r="S199" s="84"/>
      <c r="T199" s="85"/>
      <c r="U199" s="38"/>
      <c r="V199" s="38"/>
      <c r="W199" s="38"/>
      <c r="X199" s="38"/>
      <c r="Y199" s="38"/>
      <c r="Z199" s="38"/>
      <c r="AA199" s="38"/>
      <c r="AB199" s="38"/>
      <c r="AC199" s="38"/>
      <c r="AD199" s="38"/>
      <c r="AE199" s="38"/>
      <c r="AT199" s="17" t="s">
        <v>136</v>
      </c>
      <c r="AU199" s="17" t="s">
        <v>78</v>
      </c>
    </row>
    <row r="200" s="13" customFormat="1">
      <c r="A200" s="13"/>
      <c r="B200" s="232"/>
      <c r="C200" s="233"/>
      <c r="D200" s="234" t="s">
        <v>129</v>
      </c>
      <c r="E200" s="235" t="s">
        <v>19</v>
      </c>
      <c r="F200" s="236" t="s">
        <v>315</v>
      </c>
      <c r="G200" s="233"/>
      <c r="H200" s="237">
        <v>40</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129</v>
      </c>
      <c r="AU200" s="243" t="s">
        <v>78</v>
      </c>
      <c r="AV200" s="13" t="s">
        <v>78</v>
      </c>
      <c r="AW200" s="13" t="s">
        <v>31</v>
      </c>
      <c r="AX200" s="13" t="s">
        <v>69</v>
      </c>
      <c r="AY200" s="243" t="s">
        <v>120</v>
      </c>
    </row>
    <row r="201" s="13" customFormat="1">
      <c r="A201" s="13"/>
      <c r="B201" s="232"/>
      <c r="C201" s="233"/>
      <c r="D201" s="234" t="s">
        <v>129</v>
      </c>
      <c r="E201" s="235" t="s">
        <v>19</v>
      </c>
      <c r="F201" s="236" t="s">
        <v>321</v>
      </c>
      <c r="G201" s="233"/>
      <c r="H201" s="237">
        <v>82</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129</v>
      </c>
      <c r="AU201" s="243" t="s">
        <v>78</v>
      </c>
      <c r="AV201" s="13" t="s">
        <v>78</v>
      </c>
      <c r="AW201" s="13" t="s">
        <v>31</v>
      </c>
      <c r="AX201" s="13" t="s">
        <v>69</v>
      </c>
      <c r="AY201" s="243" t="s">
        <v>120</v>
      </c>
    </row>
    <row r="202" s="14" customFormat="1">
      <c r="A202" s="14"/>
      <c r="B202" s="257"/>
      <c r="C202" s="258"/>
      <c r="D202" s="234" t="s">
        <v>129</v>
      </c>
      <c r="E202" s="259" t="s">
        <v>19</v>
      </c>
      <c r="F202" s="260" t="s">
        <v>186</v>
      </c>
      <c r="G202" s="258"/>
      <c r="H202" s="261">
        <v>122</v>
      </c>
      <c r="I202" s="262"/>
      <c r="J202" s="258"/>
      <c r="K202" s="258"/>
      <c r="L202" s="263"/>
      <c r="M202" s="264"/>
      <c r="N202" s="265"/>
      <c r="O202" s="265"/>
      <c r="P202" s="265"/>
      <c r="Q202" s="265"/>
      <c r="R202" s="265"/>
      <c r="S202" s="265"/>
      <c r="T202" s="266"/>
      <c r="U202" s="14"/>
      <c r="V202" s="14"/>
      <c r="W202" s="14"/>
      <c r="X202" s="14"/>
      <c r="Y202" s="14"/>
      <c r="Z202" s="14"/>
      <c r="AA202" s="14"/>
      <c r="AB202" s="14"/>
      <c r="AC202" s="14"/>
      <c r="AD202" s="14"/>
      <c r="AE202" s="14"/>
      <c r="AT202" s="267" t="s">
        <v>129</v>
      </c>
      <c r="AU202" s="267" t="s">
        <v>78</v>
      </c>
      <c r="AV202" s="14" t="s">
        <v>127</v>
      </c>
      <c r="AW202" s="14" t="s">
        <v>31</v>
      </c>
      <c r="AX202" s="14" t="s">
        <v>76</v>
      </c>
      <c r="AY202" s="267" t="s">
        <v>120</v>
      </c>
    </row>
    <row r="203" s="2" customFormat="1" ht="16.5" customHeight="1">
      <c r="A203" s="38"/>
      <c r="B203" s="39"/>
      <c r="C203" s="247" t="s">
        <v>322</v>
      </c>
      <c r="D203" s="247" t="s">
        <v>172</v>
      </c>
      <c r="E203" s="248" t="s">
        <v>323</v>
      </c>
      <c r="F203" s="249" t="s">
        <v>324</v>
      </c>
      <c r="G203" s="250" t="s">
        <v>125</v>
      </c>
      <c r="H203" s="251">
        <v>33.128</v>
      </c>
      <c r="I203" s="252"/>
      <c r="J203" s="253">
        <f>ROUND(I203*H203,2)</f>
        <v>0</v>
      </c>
      <c r="K203" s="249" t="s">
        <v>134</v>
      </c>
      <c r="L203" s="254"/>
      <c r="M203" s="255" t="s">
        <v>19</v>
      </c>
      <c r="N203" s="256" t="s">
        <v>40</v>
      </c>
      <c r="O203" s="84"/>
      <c r="P203" s="228">
        <f>O203*H203</f>
        <v>0</v>
      </c>
      <c r="Q203" s="228">
        <v>0.41699999999999998</v>
      </c>
      <c r="R203" s="228">
        <f>Q203*H203</f>
        <v>13.814375999999999</v>
      </c>
      <c r="S203" s="228">
        <v>0</v>
      </c>
      <c r="T203" s="229">
        <f>S203*H203</f>
        <v>0</v>
      </c>
      <c r="U203" s="38"/>
      <c r="V203" s="38"/>
      <c r="W203" s="38"/>
      <c r="X203" s="38"/>
      <c r="Y203" s="38"/>
      <c r="Z203" s="38"/>
      <c r="AA203" s="38"/>
      <c r="AB203" s="38"/>
      <c r="AC203" s="38"/>
      <c r="AD203" s="38"/>
      <c r="AE203" s="38"/>
      <c r="AR203" s="230" t="s">
        <v>165</v>
      </c>
      <c r="AT203" s="230" t="s">
        <v>172</v>
      </c>
      <c r="AU203" s="230" t="s">
        <v>78</v>
      </c>
      <c r="AY203" s="17" t="s">
        <v>120</v>
      </c>
      <c r="BE203" s="231">
        <f>IF(N203="základní",J203,0)</f>
        <v>0</v>
      </c>
      <c r="BF203" s="231">
        <f>IF(N203="snížená",J203,0)</f>
        <v>0</v>
      </c>
      <c r="BG203" s="231">
        <f>IF(N203="zákl. přenesená",J203,0)</f>
        <v>0</v>
      </c>
      <c r="BH203" s="231">
        <f>IF(N203="sníž. přenesená",J203,0)</f>
        <v>0</v>
      </c>
      <c r="BI203" s="231">
        <f>IF(N203="nulová",J203,0)</f>
        <v>0</v>
      </c>
      <c r="BJ203" s="17" t="s">
        <v>76</v>
      </c>
      <c r="BK203" s="231">
        <f>ROUND(I203*H203,2)</f>
        <v>0</v>
      </c>
      <c r="BL203" s="17" t="s">
        <v>127</v>
      </c>
      <c r="BM203" s="230" t="s">
        <v>325</v>
      </c>
    </row>
    <row r="204" s="13" customFormat="1">
      <c r="A204" s="13"/>
      <c r="B204" s="232"/>
      <c r="C204" s="233"/>
      <c r="D204" s="234" t="s">
        <v>129</v>
      </c>
      <c r="E204" s="235" t="s">
        <v>19</v>
      </c>
      <c r="F204" s="236" t="s">
        <v>326</v>
      </c>
      <c r="G204" s="233"/>
      <c r="H204" s="237">
        <v>33.128</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129</v>
      </c>
      <c r="AU204" s="243" t="s">
        <v>78</v>
      </c>
      <c r="AV204" s="13" t="s">
        <v>78</v>
      </c>
      <c r="AW204" s="13" t="s">
        <v>31</v>
      </c>
      <c r="AX204" s="13" t="s">
        <v>76</v>
      </c>
      <c r="AY204" s="243" t="s">
        <v>120</v>
      </c>
    </row>
    <row r="205" s="2" customFormat="1" ht="21.75" customHeight="1">
      <c r="A205" s="38"/>
      <c r="B205" s="39"/>
      <c r="C205" s="219" t="s">
        <v>327</v>
      </c>
      <c r="D205" s="219" t="s">
        <v>122</v>
      </c>
      <c r="E205" s="220" t="s">
        <v>328</v>
      </c>
      <c r="F205" s="221" t="s">
        <v>329</v>
      </c>
      <c r="G205" s="222" t="s">
        <v>133</v>
      </c>
      <c r="H205" s="223">
        <v>250</v>
      </c>
      <c r="I205" s="224"/>
      <c r="J205" s="225">
        <f>ROUND(I205*H205,2)</f>
        <v>0</v>
      </c>
      <c r="K205" s="221" t="s">
        <v>134</v>
      </c>
      <c r="L205" s="44"/>
      <c r="M205" s="226" t="s">
        <v>19</v>
      </c>
      <c r="N205" s="227" t="s">
        <v>40</v>
      </c>
      <c r="O205" s="84"/>
      <c r="P205" s="228">
        <f>O205*H205</f>
        <v>0</v>
      </c>
      <c r="Q205" s="228">
        <v>0.16849059999999999</v>
      </c>
      <c r="R205" s="228">
        <f>Q205*H205</f>
        <v>42.12265</v>
      </c>
      <c r="S205" s="228">
        <v>0</v>
      </c>
      <c r="T205" s="229">
        <f>S205*H205</f>
        <v>0</v>
      </c>
      <c r="U205" s="38"/>
      <c r="V205" s="38"/>
      <c r="W205" s="38"/>
      <c r="X205" s="38"/>
      <c r="Y205" s="38"/>
      <c r="Z205" s="38"/>
      <c r="AA205" s="38"/>
      <c r="AB205" s="38"/>
      <c r="AC205" s="38"/>
      <c r="AD205" s="38"/>
      <c r="AE205" s="38"/>
      <c r="AR205" s="230" t="s">
        <v>127</v>
      </c>
      <c r="AT205" s="230" t="s">
        <v>122</v>
      </c>
      <c r="AU205" s="230" t="s">
        <v>78</v>
      </c>
      <c r="AY205" s="17" t="s">
        <v>120</v>
      </c>
      <c r="BE205" s="231">
        <f>IF(N205="základní",J205,0)</f>
        <v>0</v>
      </c>
      <c r="BF205" s="231">
        <f>IF(N205="snížená",J205,0)</f>
        <v>0</v>
      </c>
      <c r="BG205" s="231">
        <f>IF(N205="zákl. přenesená",J205,0)</f>
        <v>0</v>
      </c>
      <c r="BH205" s="231">
        <f>IF(N205="sníž. přenesená",J205,0)</f>
        <v>0</v>
      </c>
      <c r="BI205" s="231">
        <f>IF(N205="nulová",J205,0)</f>
        <v>0</v>
      </c>
      <c r="BJ205" s="17" t="s">
        <v>76</v>
      </c>
      <c r="BK205" s="231">
        <f>ROUND(I205*H205,2)</f>
        <v>0</v>
      </c>
      <c r="BL205" s="17" t="s">
        <v>127</v>
      </c>
      <c r="BM205" s="230" t="s">
        <v>330</v>
      </c>
    </row>
    <row r="206" s="2" customFormat="1">
      <c r="A206" s="38"/>
      <c r="B206" s="39"/>
      <c r="C206" s="40"/>
      <c r="D206" s="234" t="s">
        <v>136</v>
      </c>
      <c r="E206" s="40"/>
      <c r="F206" s="244" t="s">
        <v>331</v>
      </c>
      <c r="G206" s="40"/>
      <c r="H206" s="40"/>
      <c r="I206" s="137"/>
      <c r="J206" s="40"/>
      <c r="K206" s="40"/>
      <c r="L206" s="44"/>
      <c r="M206" s="245"/>
      <c r="N206" s="246"/>
      <c r="O206" s="84"/>
      <c r="P206" s="84"/>
      <c r="Q206" s="84"/>
      <c r="R206" s="84"/>
      <c r="S206" s="84"/>
      <c r="T206" s="85"/>
      <c r="U206" s="38"/>
      <c r="V206" s="38"/>
      <c r="W206" s="38"/>
      <c r="X206" s="38"/>
      <c r="Y206" s="38"/>
      <c r="Z206" s="38"/>
      <c r="AA206" s="38"/>
      <c r="AB206" s="38"/>
      <c r="AC206" s="38"/>
      <c r="AD206" s="38"/>
      <c r="AE206" s="38"/>
      <c r="AT206" s="17" t="s">
        <v>136</v>
      </c>
      <c r="AU206" s="17" t="s">
        <v>78</v>
      </c>
    </row>
    <row r="207" s="13" customFormat="1">
      <c r="A207" s="13"/>
      <c r="B207" s="232"/>
      <c r="C207" s="233"/>
      <c r="D207" s="234" t="s">
        <v>129</v>
      </c>
      <c r="E207" s="235" t="s">
        <v>19</v>
      </c>
      <c r="F207" s="236" t="s">
        <v>332</v>
      </c>
      <c r="G207" s="233"/>
      <c r="H207" s="237">
        <v>250</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129</v>
      </c>
      <c r="AU207" s="243" t="s">
        <v>78</v>
      </c>
      <c r="AV207" s="13" t="s">
        <v>78</v>
      </c>
      <c r="AW207" s="13" t="s">
        <v>31</v>
      </c>
      <c r="AX207" s="13" t="s">
        <v>76</v>
      </c>
      <c r="AY207" s="243" t="s">
        <v>120</v>
      </c>
    </row>
    <row r="208" s="2" customFormat="1" ht="16.5" customHeight="1">
      <c r="A208" s="38"/>
      <c r="B208" s="39"/>
      <c r="C208" s="247" t="s">
        <v>333</v>
      </c>
      <c r="D208" s="247" t="s">
        <v>172</v>
      </c>
      <c r="E208" s="248" t="s">
        <v>334</v>
      </c>
      <c r="F208" s="249" t="s">
        <v>335</v>
      </c>
      <c r="G208" s="250" t="s">
        <v>133</v>
      </c>
      <c r="H208" s="251">
        <v>176.75</v>
      </c>
      <c r="I208" s="252"/>
      <c r="J208" s="253">
        <f>ROUND(I208*H208,2)</f>
        <v>0</v>
      </c>
      <c r="K208" s="249" t="s">
        <v>134</v>
      </c>
      <c r="L208" s="254"/>
      <c r="M208" s="255" t="s">
        <v>19</v>
      </c>
      <c r="N208" s="256" t="s">
        <v>40</v>
      </c>
      <c r="O208" s="84"/>
      <c r="P208" s="228">
        <f>O208*H208</f>
        <v>0</v>
      </c>
      <c r="Q208" s="228">
        <v>0.14999999999999999</v>
      </c>
      <c r="R208" s="228">
        <f>Q208*H208</f>
        <v>26.512499999999999</v>
      </c>
      <c r="S208" s="228">
        <v>0</v>
      </c>
      <c r="T208" s="229">
        <f>S208*H208</f>
        <v>0</v>
      </c>
      <c r="U208" s="38"/>
      <c r="V208" s="38"/>
      <c r="W208" s="38"/>
      <c r="X208" s="38"/>
      <c r="Y208" s="38"/>
      <c r="Z208" s="38"/>
      <c r="AA208" s="38"/>
      <c r="AB208" s="38"/>
      <c r="AC208" s="38"/>
      <c r="AD208" s="38"/>
      <c r="AE208" s="38"/>
      <c r="AR208" s="230" t="s">
        <v>165</v>
      </c>
      <c r="AT208" s="230" t="s">
        <v>172</v>
      </c>
      <c r="AU208" s="230" t="s">
        <v>78</v>
      </c>
      <c r="AY208" s="17" t="s">
        <v>120</v>
      </c>
      <c r="BE208" s="231">
        <f>IF(N208="základní",J208,0)</f>
        <v>0</v>
      </c>
      <c r="BF208" s="231">
        <f>IF(N208="snížená",J208,0)</f>
        <v>0</v>
      </c>
      <c r="BG208" s="231">
        <f>IF(N208="zákl. přenesená",J208,0)</f>
        <v>0</v>
      </c>
      <c r="BH208" s="231">
        <f>IF(N208="sníž. přenesená",J208,0)</f>
        <v>0</v>
      </c>
      <c r="BI208" s="231">
        <f>IF(N208="nulová",J208,0)</f>
        <v>0</v>
      </c>
      <c r="BJ208" s="17" t="s">
        <v>76</v>
      </c>
      <c r="BK208" s="231">
        <f>ROUND(I208*H208,2)</f>
        <v>0</v>
      </c>
      <c r="BL208" s="17" t="s">
        <v>127</v>
      </c>
      <c r="BM208" s="230" t="s">
        <v>336</v>
      </c>
    </row>
    <row r="209" s="13" customFormat="1">
      <c r="A209" s="13"/>
      <c r="B209" s="232"/>
      <c r="C209" s="233"/>
      <c r="D209" s="234" t="s">
        <v>129</v>
      </c>
      <c r="E209" s="235" t="s">
        <v>19</v>
      </c>
      <c r="F209" s="236" t="s">
        <v>337</v>
      </c>
      <c r="G209" s="233"/>
      <c r="H209" s="237">
        <v>176.75</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129</v>
      </c>
      <c r="AU209" s="243" t="s">
        <v>78</v>
      </c>
      <c r="AV209" s="13" t="s">
        <v>78</v>
      </c>
      <c r="AW209" s="13" t="s">
        <v>31</v>
      </c>
      <c r="AX209" s="13" t="s">
        <v>76</v>
      </c>
      <c r="AY209" s="243" t="s">
        <v>120</v>
      </c>
    </row>
    <row r="210" s="2" customFormat="1" ht="16.5" customHeight="1">
      <c r="A210" s="38"/>
      <c r="B210" s="39"/>
      <c r="C210" s="219" t="s">
        <v>338</v>
      </c>
      <c r="D210" s="219" t="s">
        <v>122</v>
      </c>
      <c r="E210" s="220" t="s">
        <v>339</v>
      </c>
      <c r="F210" s="221" t="s">
        <v>340</v>
      </c>
      <c r="G210" s="222" t="s">
        <v>146</v>
      </c>
      <c r="H210" s="223">
        <v>25</v>
      </c>
      <c r="I210" s="224"/>
      <c r="J210" s="225">
        <f>ROUND(I210*H210,2)</f>
        <v>0</v>
      </c>
      <c r="K210" s="221" t="s">
        <v>134</v>
      </c>
      <c r="L210" s="44"/>
      <c r="M210" s="226" t="s">
        <v>19</v>
      </c>
      <c r="N210" s="227" t="s">
        <v>40</v>
      </c>
      <c r="O210" s="84"/>
      <c r="P210" s="228">
        <f>O210*H210</f>
        <v>0</v>
      </c>
      <c r="Q210" s="228">
        <v>2.2563399999999998</v>
      </c>
      <c r="R210" s="228">
        <f>Q210*H210</f>
        <v>56.408499999999997</v>
      </c>
      <c r="S210" s="228">
        <v>0</v>
      </c>
      <c r="T210" s="229">
        <f>S210*H210</f>
        <v>0</v>
      </c>
      <c r="U210" s="38"/>
      <c r="V210" s="38"/>
      <c r="W210" s="38"/>
      <c r="X210" s="38"/>
      <c r="Y210" s="38"/>
      <c r="Z210" s="38"/>
      <c r="AA210" s="38"/>
      <c r="AB210" s="38"/>
      <c r="AC210" s="38"/>
      <c r="AD210" s="38"/>
      <c r="AE210" s="38"/>
      <c r="AR210" s="230" t="s">
        <v>127</v>
      </c>
      <c r="AT210" s="230" t="s">
        <v>122</v>
      </c>
      <c r="AU210" s="230" t="s">
        <v>78</v>
      </c>
      <c r="AY210" s="17" t="s">
        <v>120</v>
      </c>
      <c r="BE210" s="231">
        <f>IF(N210="základní",J210,0)</f>
        <v>0</v>
      </c>
      <c r="BF210" s="231">
        <f>IF(N210="snížená",J210,0)</f>
        <v>0</v>
      </c>
      <c r="BG210" s="231">
        <f>IF(N210="zákl. přenesená",J210,0)</f>
        <v>0</v>
      </c>
      <c r="BH210" s="231">
        <f>IF(N210="sníž. přenesená",J210,0)</f>
        <v>0</v>
      </c>
      <c r="BI210" s="231">
        <f>IF(N210="nulová",J210,0)</f>
        <v>0</v>
      </c>
      <c r="BJ210" s="17" t="s">
        <v>76</v>
      </c>
      <c r="BK210" s="231">
        <f>ROUND(I210*H210,2)</f>
        <v>0</v>
      </c>
      <c r="BL210" s="17" t="s">
        <v>127</v>
      </c>
      <c r="BM210" s="230" t="s">
        <v>341</v>
      </c>
    </row>
    <row r="211" s="13" customFormat="1">
      <c r="A211" s="13"/>
      <c r="B211" s="232"/>
      <c r="C211" s="233"/>
      <c r="D211" s="234" t="s">
        <v>129</v>
      </c>
      <c r="E211" s="235" t="s">
        <v>19</v>
      </c>
      <c r="F211" s="236" t="s">
        <v>262</v>
      </c>
      <c r="G211" s="233"/>
      <c r="H211" s="237">
        <v>25</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129</v>
      </c>
      <c r="AU211" s="243" t="s">
        <v>78</v>
      </c>
      <c r="AV211" s="13" t="s">
        <v>78</v>
      </c>
      <c r="AW211" s="13" t="s">
        <v>31</v>
      </c>
      <c r="AX211" s="13" t="s">
        <v>76</v>
      </c>
      <c r="AY211" s="243" t="s">
        <v>120</v>
      </c>
    </row>
    <row r="212" s="2" customFormat="1" ht="21.75" customHeight="1">
      <c r="A212" s="38"/>
      <c r="B212" s="39"/>
      <c r="C212" s="219" t="s">
        <v>342</v>
      </c>
      <c r="D212" s="219" t="s">
        <v>122</v>
      </c>
      <c r="E212" s="220" t="s">
        <v>343</v>
      </c>
      <c r="F212" s="221" t="s">
        <v>344</v>
      </c>
      <c r="G212" s="222" t="s">
        <v>133</v>
      </c>
      <c r="H212" s="223">
        <v>89</v>
      </c>
      <c r="I212" s="224"/>
      <c r="J212" s="225">
        <f>ROUND(I212*H212,2)</f>
        <v>0</v>
      </c>
      <c r="K212" s="221" t="s">
        <v>134</v>
      </c>
      <c r="L212" s="44"/>
      <c r="M212" s="226" t="s">
        <v>19</v>
      </c>
      <c r="N212" s="227" t="s">
        <v>40</v>
      </c>
      <c r="O212" s="84"/>
      <c r="P212" s="228">
        <f>O212*H212</f>
        <v>0</v>
      </c>
      <c r="Q212" s="228">
        <v>0.00033960000000000001</v>
      </c>
      <c r="R212" s="228">
        <f>Q212*H212</f>
        <v>0.030224400000000002</v>
      </c>
      <c r="S212" s="228">
        <v>0</v>
      </c>
      <c r="T212" s="229">
        <f>S212*H212</f>
        <v>0</v>
      </c>
      <c r="U212" s="38"/>
      <c r="V212" s="38"/>
      <c r="W212" s="38"/>
      <c r="X212" s="38"/>
      <c r="Y212" s="38"/>
      <c r="Z212" s="38"/>
      <c r="AA212" s="38"/>
      <c r="AB212" s="38"/>
      <c r="AC212" s="38"/>
      <c r="AD212" s="38"/>
      <c r="AE212" s="38"/>
      <c r="AR212" s="230" t="s">
        <v>127</v>
      </c>
      <c r="AT212" s="230" t="s">
        <v>122</v>
      </c>
      <c r="AU212" s="230" t="s">
        <v>78</v>
      </c>
      <c r="AY212" s="17" t="s">
        <v>120</v>
      </c>
      <c r="BE212" s="231">
        <f>IF(N212="základní",J212,0)</f>
        <v>0</v>
      </c>
      <c r="BF212" s="231">
        <f>IF(N212="snížená",J212,0)</f>
        <v>0</v>
      </c>
      <c r="BG212" s="231">
        <f>IF(N212="zákl. přenesená",J212,0)</f>
        <v>0</v>
      </c>
      <c r="BH212" s="231">
        <f>IF(N212="sníž. přenesená",J212,0)</f>
        <v>0</v>
      </c>
      <c r="BI212" s="231">
        <f>IF(N212="nulová",J212,0)</f>
        <v>0</v>
      </c>
      <c r="BJ212" s="17" t="s">
        <v>76</v>
      </c>
      <c r="BK212" s="231">
        <f>ROUND(I212*H212,2)</f>
        <v>0</v>
      </c>
      <c r="BL212" s="17" t="s">
        <v>127</v>
      </c>
      <c r="BM212" s="230" t="s">
        <v>345</v>
      </c>
    </row>
    <row r="213" s="2" customFormat="1">
      <c r="A213" s="38"/>
      <c r="B213" s="39"/>
      <c r="C213" s="40"/>
      <c r="D213" s="234" t="s">
        <v>136</v>
      </c>
      <c r="E213" s="40"/>
      <c r="F213" s="244" t="s">
        <v>346</v>
      </c>
      <c r="G213" s="40"/>
      <c r="H213" s="40"/>
      <c r="I213" s="137"/>
      <c r="J213" s="40"/>
      <c r="K213" s="40"/>
      <c r="L213" s="44"/>
      <c r="M213" s="245"/>
      <c r="N213" s="246"/>
      <c r="O213" s="84"/>
      <c r="P213" s="84"/>
      <c r="Q213" s="84"/>
      <c r="R213" s="84"/>
      <c r="S213" s="84"/>
      <c r="T213" s="85"/>
      <c r="U213" s="38"/>
      <c r="V213" s="38"/>
      <c r="W213" s="38"/>
      <c r="X213" s="38"/>
      <c r="Y213" s="38"/>
      <c r="Z213" s="38"/>
      <c r="AA213" s="38"/>
      <c r="AB213" s="38"/>
      <c r="AC213" s="38"/>
      <c r="AD213" s="38"/>
      <c r="AE213" s="38"/>
      <c r="AT213" s="17" t="s">
        <v>136</v>
      </c>
      <c r="AU213" s="17" t="s">
        <v>78</v>
      </c>
    </row>
    <row r="214" s="13" customFormat="1">
      <c r="A214" s="13"/>
      <c r="B214" s="232"/>
      <c r="C214" s="233"/>
      <c r="D214" s="234" t="s">
        <v>129</v>
      </c>
      <c r="E214" s="235" t="s">
        <v>19</v>
      </c>
      <c r="F214" s="236" t="s">
        <v>347</v>
      </c>
      <c r="G214" s="233"/>
      <c r="H214" s="237">
        <v>89</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129</v>
      </c>
      <c r="AU214" s="243" t="s">
        <v>78</v>
      </c>
      <c r="AV214" s="13" t="s">
        <v>78</v>
      </c>
      <c r="AW214" s="13" t="s">
        <v>31</v>
      </c>
      <c r="AX214" s="13" t="s">
        <v>76</v>
      </c>
      <c r="AY214" s="243" t="s">
        <v>120</v>
      </c>
    </row>
    <row r="215" s="2" customFormat="1" ht="16.5" customHeight="1">
      <c r="A215" s="38"/>
      <c r="B215" s="39"/>
      <c r="C215" s="219" t="s">
        <v>348</v>
      </c>
      <c r="D215" s="219" t="s">
        <v>122</v>
      </c>
      <c r="E215" s="220" t="s">
        <v>349</v>
      </c>
      <c r="F215" s="221" t="s">
        <v>350</v>
      </c>
      <c r="G215" s="222" t="s">
        <v>125</v>
      </c>
      <c r="H215" s="223">
        <v>65</v>
      </c>
      <c r="I215" s="224"/>
      <c r="J215" s="225">
        <f>ROUND(I215*H215,2)</f>
        <v>0</v>
      </c>
      <c r="K215" s="221" t="s">
        <v>134</v>
      </c>
      <c r="L215" s="44"/>
      <c r="M215" s="226" t="s">
        <v>19</v>
      </c>
      <c r="N215" s="227" t="s">
        <v>40</v>
      </c>
      <c r="O215" s="84"/>
      <c r="P215" s="228">
        <f>O215*H215</f>
        <v>0</v>
      </c>
      <c r="Q215" s="228">
        <v>0.013753</v>
      </c>
      <c r="R215" s="228">
        <f>Q215*H215</f>
        <v>0.89394499999999999</v>
      </c>
      <c r="S215" s="228">
        <v>0</v>
      </c>
      <c r="T215" s="229">
        <f>S215*H215</f>
        <v>0</v>
      </c>
      <c r="U215" s="38"/>
      <c r="V215" s="38"/>
      <c r="W215" s="38"/>
      <c r="X215" s="38"/>
      <c r="Y215" s="38"/>
      <c r="Z215" s="38"/>
      <c r="AA215" s="38"/>
      <c r="AB215" s="38"/>
      <c r="AC215" s="38"/>
      <c r="AD215" s="38"/>
      <c r="AE215" s="38"/>
      <c r="AR215" s="230" t="s">
        <v>127</v>
      </c>
      <c r="AT215" s="230" t="s">
        <v>122</v>
      </c>
      <c r="AU215" s="230" t="s">
        <v>78</v>
      </c>
      <c r="AY215" s="17" t="s">
        <v>120</v>
      </c>
      <c r="BE215" s="231">
        <f>IF(N215="základní",J215,0)</f>
        <v>0</v>
      </c>
      <c r="BF215" s="231">
        <f>IF(N215="snížená",J215,0)</f>
        <v>0</v>
      </c>
      <c r="BG215" s="231">
        <f>IF(N215="zákl. přenesená",J215,0)</f>
        <v>0</v>
      </c>
      <c r="BH215" s="231">
        <f>IF(N215="sníž. přenesená",J215,0)</f>
        <v>0</v>
      </c>
      <c r="BI215" s="231">
        <f>IF(N215="nulová",J215,0)</f>
        <v>0</v>
      </c>
      <c r="BJ215" s="17" t="s">
        <v>76</v>
      </c>
      <c r="BK215" s="231">
        <f>ROUND(I215*H215,2)</f>
        <v>0</v>
      </c>
      <c r="BL215" s="17" t="s">
        <v>127</v>
      </c>
      <c r="BM215" s="230" t="s">
        <v>351</v>
      </c>
    </row>
    <row r="216" s="2" customFormat="1">
      <c r="A216" s="38"/>
      <c r="B216" s="39"/>
      <c r="C216" s="40"/>
      <c r="D216" s="234" t="s">
        <v>136</v>
      </c>
      <c r="E216" s="40"/>
      <c r="F216" s="244" t="s">
        <v>352</v>
      </c>
      <c r="G216" s="40"/>
      <c r="H216" s="40"/>
      <c r="I216" s="137"/>
      <c r="J216" s="40"/>
      <c r="K216" s="40"/>
      <c r="L216" s="44"/>
      <c r="M216" s="245"/>
      <c r="N216" s="246"/>
      <c r="O216" s="84"/>
      <c r="P216" s="84"/>
      <c r="Q216" s="84"/>
      <c r="R216" s="84"/>
      <c r="S216" s="84"/>
      <c r="T216" s="85"/>
      <c r="U216" s="38"/>
      <c r="V216" s="38"/>
      <c r="W216" s="38"/>
      <c r="X216" s="38"/>
      <c r="Y216" s="38"/>
      <c r="Z216" s="38"/>
      <c r="AA216" s="38"/>
      <c r="AB216" s="38"/>
      <c r="AC216" s="38"/>
      <c r="AD216" s="38"/>
      <c r="AE216" s="38"/>
      <c r="AT216" s="17" t="s">
        <v>136</v>
      </c>
      <c r="AU216" s="17" t="s">
        <v>78</v>
      </c>
    </row>
    <row r="217" s="13" customFormat="1">
      <c r="A217" s="13"/>
      <c r="B217" s="232"/>
      <c r="C217" s="233"/>
      <c r="D217" s="234" t="s">
        <v>129</v>
      </c>
      <c r="E217" s="235" t="s">
        <v>19</v>
      </c>
      <c r="F217" s="236" t="s">
        <v>353</v>
      </c>
      <c r="G217" s="233"/>
      <c r="H217" s="237">
        <v>65</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129</v>
      </c>
      <c r="AU217" s="243" t="s">
        <v>78</v>
      </c>
      <c r="AV217" s="13" t="s">
        <v>78</v>
      </c>
      <c r="AW217" s="13" t="s">
        <v>31</v>
      </c>
      <c r="AX217" s="13" t="s">
        <v>76</v>
      </c>
      <c r="AY217" s="243" t="s">
        <v>120</v>
      </c>
    </row>
    <row r="218" s="2" customFormat="1" ht="16.5" customHeight="1">
      <c r="A218" s="38"/>
      <c r="B218" s="39"/>
      <c r="C218" s="219" t="s">
        <v>256</v>
      </c>
      <c r="D218" s="219" t="s">
        <v>122</v>
      </c>
      <c r="E218" s="220" t="s">
        <v>354</v>
      </c>
      <c r="F218" s="221" t="s">
        <v>355</v>
      </c>
      <c r="G218" s="222" t="s">
        <v>125</v>
      </c>
      <c r="H218" s="223">
        <v>2300</v>
      </c>
      <c r="I218" s="224"/>
      <c r="J218" s="225">
        <f>ROUND(I218*H218,2)</f>
        <v>0</v>
      </c>
      <c r="K218" s="221" t="s">
        <v>134</v>
      </c>
      <c r="L218" s="44"/>
      <c r="M218" s="226" t="s">
        <v>19</v>
      </c>
      <c r="N218" s="227" t="s">
        <v>40</v>
      </c>
      <c r="O218" s="84"/>
      <c r="P218" s="228">
        <f>O218*H218</f>
        <v>0</v>
      </c>
      <c r="Q218" s="228">
        <v>0.00068749999999999996</v>
      </c>
      <c r="R218" s="228">
        <f>Q218*H218</f>
        <v>1.5812499999999998</v>
      </c>
      <c r="S218" s="228">
        <v>0</v>
      </c>
      <c r="T218" s="229">
        <f>S218*H218</f>
        <v>0</v>
      </c>
      <c r="U218" s="38"/>
      <c r="V218" s="38"/>
      <c r="W218" s="38"/>
      <c r="X218" s="38"/>
      <c r="Y218" s="38"/>
      <c r="Z218" s="38"/>
      <c r="AA218" s="38"/>
      <c r="AB218" s="38"/>
      <c r="AC218" s="38"/>
      <c r="AD218" s="38"/>
      <c r="AE218" s="38"/>
      <c r="AR218" s="230" t="s">
        <v>127</v>
      </c>
      <c r="AT218" s="230" t="s">
        <v>122</v>
      </c>
      <c r="AU218" s="230" t="s">
        <v>78</v>
      </c>
      <c r="AY218" s="17" t="s">
        <v>120</v>
      </c>
      <c r="BE218" s="231">
        <f>IF(N218="základní",J218,0)</f>
        <v>0</v>
      </c>
      <c r="BF218" s="231">
        <f>IF(N218="snížená",J218,0)</f>
        <v>0</v>
      </c>
      <c r="BG218" s="231">
        <f>IF(N218="zákl. přenesená",J218,0)</f>
        <v>0</v>
      </c>
      <c r="BH218" s="231">
        <f>IF(N218="sníž. přenesená",J218,0)</f>
        <v>0</v>
      </c>
      <c r="BI218" s="231">
        <f>IF(N218="nulová",J218,0)</f>
        <v>0</v>
      </c>
      <c r="BJ218" s="17" t="s">
        <v>76</v>
      </c>
      <c r="BK218" s="231">
        <f>ROUND(I218*H218,2)</f>
        <v>0</v>
      </c>
      <c r="BL218" s="17" t="s">
        <v>127</v>
      </c>
      <c r="BM218" s="230" t="s">
        <v>356</v>
      </c>
    </row>
    <row r="219" s="2" customFormat="1">
      <c r="A219" s="38"/>
      <c r="B219" s="39"/>
      <c r="C219" s="40"/>
      <c r="D219" s="234" t="s">
        <v>136</v>
      </c>
      <c r="E219" s="40"/>
      <c r="F219" s="244" t="s">
        <v>357</v>
      </c>
      <c r="G219" s="40"/>
      <c r="H219" s="40"/>
      <c r="I219" s="137"/>
      <c r="J219" s="40"/>
      <c r="K219" s="40"/>
      <c r="L219" s="44"/>
      <c r="M219" s="245"/>
      <c r="N219" s="246"/>
      <c r="O219" s="84"/>
      <c r="P219" s="84"/>
      <c r="Q219" s="84"/>
      <c r="R219" s="84"/>
      <c r="S219" s="84"/>
      <c r="T219" s="85"/>
      <c r="U219" s="38"/>
      <c r="V219" s="38"/>
      <c r="W219" s="38"/>
      <c r="X219" s="38"/>
      <c r="Y219" s="38"/>
      <c r="Z219" s="38"/>
      <c r="AA219" s="38"/>
      <c r="AB219" s="38"/>
      <c r="AC219" s="38"/>
      <c r="AD219" s="38"/>
      <c r="AE219" s="38"/>
      <c r="AT219" s="17" t="s">
        <v>136</v>
      </c>
      <c r="AU219" s="17" t="s">
        <v>78</v>
      </c>
    </row>
    <row r="220" s="13" customFormat="1">
      <c r="A220" s="13"/>
      <c r="B220" s="232"/>
      <c r="C220" s="233"/>
      <c r="D220" s="234" t="s">
        <v>129</v>
      </c>
      <c r="E220" s="235" t="s">
        <v>19</v>
      </c>
      <c r="F220" s="236" t="s">
        <v>358</v>
      </c>
      <c r="G220" s="233"/>
      <c r="H220" s="237">
        <v>2300</v>
      </c>
      <c r="I220" s="238"/>
      <c r="J220" s="233"/>
      <c r="K220" s="233"/>
      <c r="L220" s="239"/>
      <c r="M220" s="240"/>
      <c r="N220" s="241"/>
      <c r="O220" s="241"/>
      <c r="P220" s="241"/>
      <c r="Q220" s="241"/>
      <c r="R220" s="241"/>
      <c r="S220" s="241"/>
      <c r="T220" s="242"/>
      <c r="U220" s="13"/>
      <c r="V220" s="13"/>
      <c r="W220" s="13"/>
      <c r="X220" s="13"/>
      <c r="Y220" s="13"/>
      <c r="Z220" s="13"/>
      <c r="AA220" s="13"/>
      <c r="AB220" s="13"/>
      <c r="AC220" s="13"/>
      <c r="AD220" s="13"/>
      <c r="AE220" s="13"/>
      <c r="AT220" s="243" t="s">
        <v>129</v>
      </c>
      <c r="AU220" s="243" t="s">
        <v>78</v>
      </c>
      <c r="AV220" s="13" t="s">
        <v>78</v>
      </c>
      <c r="AW220" s="13" t="s">
        <v>31</v>
      </c>
      <c r="AX220" s="13" t="s">
        <v>76</v>
      </c>
      <c r="AY220" s="243" t="s">
        <v>120</v>
      </c>
    </row>
    <row r="221" s="2" customFormat="1" ht="21.75" customHeight="1">
      <c r="A221" s="38"/>
      <c r="B221" s="39"/>
      <c r="C221" s="219" t="s">
        <v>359</v>
      </c>
      <c r="D221" s="219" t="s">
        <v>122</v>
      </c>
      <c r="E221" s="220" t="s">
        <v>360</v>
      </c>
      <c r="F221" s="221" t="s">
        <v>361</v>
      </c>
      <c r="G221" s="222" t="s">
        <v>133</v>
      </c>
      <c r="H221" s="223">
        <v>89</v>
      </c>
      <c r="I221" s="224"/>
      <c r="J221" s="225">
        <f>ROUND(I221*H221,2)</f>
        <v>0</v>
      </c>
      <c r="K221" s="221" t="s">
        <v>134</v>
      </c>
      <c r="L221" s="44"/>
      <c r="M221" s="226" t="s">
        <v>19</v>
      </c>
      <c r="N221" s="227" t="s">
        <v>40</v>
      </c>
      <c r="O221" s="84"/>
      <c r="P221" s="228">
        <f>O221*H221</f>
        <v>0</v>
      </c>
      <c r="Q221" s="228">
        <v>0</v>
      </c>
      <c r="R221" s="228">
        <f>Q221*H221</f>
        <v>0</v>
      </c>
      <c r="S221" s="228">
        <v>0</v>
      </c>
      <c r="T221" s="229">
        <f>S221*H221</f>
        <v>0</v>
      </c>
      <c r="U221" s="38"/>
      <c r="V221" s="38"/>
      <c r="W221" s="38"/>
      <c r="X221" s="38"/>
      <c r="Y221" s="38"/>
      <c r="Z221" s="38"/>
      <c r="AA221" s="38"/>
      <c r="AB221" s="38"/>
      <c r="AC221" s="38"/>
      <c r="AD221" s="38"/>
      <c r="AE221" s="38"/>
      <c r="AR221" s="230" t="s">
        <v>127</v>
      </c>
      <c r="AT221" s="230" t="s">
        <v>122</v>
      </c>
      <c r="AU221" s="230" t="s">
        <v>78</v>
      </c>
      <c r="AY221" s="17" t="s">
        <v>120</v>
      </c>
      <c r="BE221" s="231">
        <f>IF(N221="základní",J221,0)</f>
        <v>0</v>
      </c>
      <c r="BF221" s="231">
        <f>IF(N221="snížená",J221,0)</f>
        <v>0</v>
      </c>
      <c r="BG221" s="231">
        <f>IF(N221="zákl. přenesená",J221,0)</f>
        <v>0</v>
      </c>
      <c r="BH221" s="231">
        <f>IF(N221="sníž. přenesená",J221,0)</f>
        <v>0</v>
      </c>
      <c r="BI221" s="231">
        <f>IF(N221="nulová",J221,0)</f>
        <v>0</v>
      </c>
      <c r="BJ221" s="17" t="s">
        <v>76</v>
      </c>
      <c r="BK221" s="231">
        <f>ROUND(I221*H221,2)</f>
        <v>0</v>
      </c>
      <c r="BL221" s="17" t="s">
        <v>127</v>
      </c>
      <c r="BM221" s="230" t="s">
        <v>362</v>
      </c>
    </row>
    <row r="222" s="2" customFormat="1">
      <c r="A222" s="38"/>
      <c r="B222" s="39"/>
      <c r="C222" s="40"/>
      <c r="D222" s="234" t="s">
        <v>136</v>
      </c>
      <c r="E222" s="40"/>
      <c r="F222" s="244" t="s">
        <v>363</v>
      </c>
      <c r="G222" s="40"/>
      <c r="H222" s="40"/>
      <c r="I222" s="137"/>
      <c r="J222" s="40"/>
      <c r="K222" s="40"/>
      <c r="L222" s="44"/>
      <c r="M222" s="245"/>
      <c r="N222" s="246"/>
      <c r="O222" s="84"/>
      <c r="P222" s="84"/>
      <c r="Q222" s="84"/>
      <c r="R222" s="84"/>
      <c r="S222" s="84"/>
      <c r="T222" s="85"/>
      <c r="U222" s="38"/>
      <c r="V222" s="38"/>
      <c r="W222" s="38"/>
      <c r="X222" s="38"/>
      <c r="Y222" s="38"/>
      <c r="Z222" s="38"/>
      <c r="AA222" s="38"/>
      <c r="AB222" s="38"/>
      <c r="AC222" s="38"/>
      <c r="AD222" s="38"/>
      <c r="AE222" s="38"/>
      <c r="AT222" s="17" t="s">
        <v>136</v>
      </c>
      <c r="AU222" s="17" t="s">
        <v>78</v>
      </c>
    </row>
    <row r="223" s="13" customFormat="1">
      <c r="A223" s="13"/>
      <c r="B223" s="232"/>
      <c r="C223" s="233"/>
      <c r="D223" s="234" t="s">
        <v>129</v>
      </c>
      <c r="E223" s="235" t="s">
        <v>19</v>
      </c>
      <c r="F223" s="236" t="s">
        <v>347</v>
      </c>
      <c r="G223" s="233"/>
      <c r="H223" s="237">
        <v>89</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129</v>
      </c>
      <c r="AU223" s="243" t="s">
        <v>78</v>
      </c>
      <c r="AV223" s="13" t="s">
        <v>78</v>
      </c>
      <c r="AW223" s="13" t="s">
        <v>31</v>
      </c>
      <c r="AX223" s="13" t="s">
        <v>76</v>
      </c>
      <c r="AY223" s="243" t="s">
        <v>120</v>
      </c>
    </row>
    <row r="224" s="2" customFormat="1" ht="16.5" customHeight="1">
      <c r="A224" s="38"/>
      <c r="B224" s="39"/>
      <c r="C224" s="219" t="s">
        <v>364</v>
      </c>
      <c r="D224" s="219" t="s">
        <v>122</v>
      </c>
      <c r="E224" s="220" t="s">
        <v>365</v>
      </c>
      <c r="F224" s="221" t="s">
        <v>366</v>
      </c>
      <c r="G224" s="222" t="s">
        <v>133</v>
      </c>
      <c r="H224" s="223">
        <v>89</v>
      </c>
      <c r="I224" s="224"/>
      <c r="J224" s="225">
        <f>ROUND(I224*H224,2)</f>
        <v>0</v>
      </c>
      <c r="K224" s="221" t="s">
        <v>134</v>
      </c>
      <c r="L224" s="44"/>
      <c r="M224" s="226" t="s">
        <v>19</v>
      </c>
      <c r="N224" s="227" t="s">
        <v>40</v>
      </c>
      <c r="O224" s="84"/>
      <c r="P224" s="228">
        <f>O224*H224</f>
        <v>0</v>
      </c>
      <c r="Q224" s="228">
        <v>1.6449999999999999E-06</v>
      </c>
      <c r="R224" s="228">
        <f>Q224*H224</f>
        <v>0.00014640500000000001</v>
      </c>
      <c r="S224" s="228">
        <v>0</v>
      </c>
      <c r="T224" s="229">
        <f>S224*H224</f>
        <v>0</v>
      </c>
      <c r="U224" s="38"/>
      <c r="V224" s="38"/>
      <c r="W224" s="38"/>
      <c r="X224" s="38"/>
      <c r="Y224" s="38"/>
      <c r="Z224" s="38"/>
      <c r="AA224" s="38"/>
      <c r="AB224" s="38"/>
      <c r="AC224" s="38"/>
      <c r="AD224" s="38"/>
      <c r="AE224" s="38"/>
      <c r="AR224" s="230" t="s">
        <v>127</v>
      </c>
      <c r="AT224" s="230" t="s">
        <v>122</v>
      </c>
      <c r="AU224" s="230" t="s">
        <v>78</v>
      </c>
      <c r="AY224" s="17" t="s">
        <v>120</v>
      </c>
      <c r="BE224" s="231">
        <f>IF(N224="základní",J224,0)</f>
        <v>0</v>
      </c>
      <c r="BF224" s="231">
        <f>IF(N224="snížená",J224,0)</f>
        <v>0</v>
      </c>
      <c r="BG224" s="231">
        <f>IF(N224="zákl. přenesená",J224,0)</f>
        <v>0</v>
      </c>
      <c r="BH224" s="231">
        <f>IF(N224="sníž. přenesená",J224,0)</f>
        <v>0</v>
      </c>
      <c r="BI224" s="231">
        <f>IF(N224="nulová",J224,0)</f>
        <v>0</v>
      </c>
      <c r="BJ224" s="17" t="s">
        <v>76</v>
      </c>
      <c r="BK224" s="231">
        <f>ROUND(I224*H224,2)</f>
        <v>0</v>
      </c>
      <c r="BL224" s="17" t="s">
        <v>127</v>
      </c>
      <c r="BM224" s="230" t="s">
        <v>367</v>
      </c>
    </row>
    <row r="225" s="2" customFormat="1">
      <c r="A225" s="38"/>
      <c r="B225" s="39"/>
      <c r="C225" s="40"/>
      <c r="D225" s="234" t="s">
        <v>136</v>
      </c>
      <c r="E225" s="40"/>
      <c r="F225" s="244" t="s">
        <v>368</v>
      </c>
      <c r="G225" s="40"/>
      <c r="H225" s="40"/>
      <c r="I225" s="137"/>
      <c r="J225" s="40"/>
      <c r="K225" s="40"/>
      <c r="L225" s="44"/>
      <c r="M225" s="245"/>
      <c r="N225" s="246"/>
      <c r="O225" s="84"/>
      <c r="P225" s="84"/>
      <c r="Q225" s="84"/>
      <c r="R225" s="84"/>
      <c r="S225" s="84"/>
      <c r="T225" s="85"/>
      <c r="U225" s="38"/>
      <c r="V225" s="38"/>
      <c r="W225" s="38"/>
      <c r="X225" s="38"/>
      <c r="Y225" s="38"/>
      <c r="Z225" s="38"/>
      <c r="AA225" s="38"/>
      <c r="AB225" s="38"/>
      <c r="AC225" s="38"/>
      <c r="AD225" s="38"/>
      <c r="AE225" s="38"/>
      <c r="AT225" s="17" t="s">
        <v>136</v>
      </c>
      <c r="AU225" s="17" t="s">
        <v>78</v>
      </c>
    </row>
    <row r="226" s="13" customFormat="1">
      <c r="A226" s="13"/>
      <c r="B226" s="232"/>
      <c r="C226" s="233"/>
      <c r="D226" s="234" t="s">
        <v>129</v>
      </c>
      <c r="E226" s="235" t="s">
        <v>19</v>
      </c>
      <c r="F226" s="236" t="s">
        <v>347</v>
      </c>
      <c r="G226" s="233"/>
      <c r="H226" s="237">
        <v>89</v>
      </c>
      <c r="I226" s="238"/>
      <c r="J226" s="233"/>
      <c r="K226" s="233"/>
      <c r="L226" s="239"/>
      <c r="M226" s="240"/>
      <c r="N226" s="241"/>
      <c r="O226" s="241"/>
      <c r="P226" s="241"/>
      <c r="Q226" s="241"/>
      <c r="R226" s="241"/>
      <c r="S226" s="241"/>
      <c r="T226" s="242"/>
      <c r="U226" s="13"/>
      <c r="V226" s="13"/>
      <c r="W226" s="13"/>
      <c r="X226" s="13"/>
      <c r="Y226" s="13"/>
      <c r="Z226" s="13"/>
      <c r="AA226" s="13"/>
      <c r="AB226" s="13"/>
      <c r="AC226" s="13"/>
      <c r="AD226" s="13"/>
      <c r="AE226" s="13"/>
      <c r="AT226" s="243" t="s">
        <v>129</v>
      </c>
      <c r="AU226" s="243" t="s">
        <v>78</v>
      </c>
      <c r="AV226" s="13" t="s">
        <v>78</v>
      </c>
      <c r="AW226" s="13" t="s">
        <v>31</v>
      </c>
      <c r="AX226" s="13" t="s">
        <v>76</v>
      </c>
      <c r="AY226" s="243" t="s">
        <v>120</v>
      </c>
    </row>
    <row r="227" s="2" customFormat="1" ht="16.5" customHeight="1">
      <c r="A227" s="38"/>
      <c r="B227" s="39"/>
      <c r="C227" s="219" t="s">
        <v>369</v>
      </c>
      <c r="D227" s="219" t="s">
        <v>122</v>
      </c>
      <c r="E227" s="220" t="s">
        <v>370</v>
      </c>
      <c r="F227" s="221" t="s">
        <v>371</v>
      </c>
      <c r="G227" s="222" t="s">
        <v>125</v>
      </c>
      <c r="H227" s="223">
        <v>4733.6999999999998</v>
      </c>
      <c r="I227" s="224"/>
      <c r="J227" s="225">
        <f>ROUND(I227*H227,2)</f>
        <v>0</v>
      </c>
      <c r="K227" s="221" t="s">
        <v>134</v>
      </c>
      <c r="L227" s="44"/>
      <c r="M227" s="226" t="s">
        <v>19</v>
      </c>
      <c r="N227" s="227" t="s">
        <v>40</v>
      </c>
      <c r="O227" s="84"/>
      <c r="P227" s="228">
        <f>O227*H227</f>
        <v>0</v>
      </c>
      <c r="Q227" s="228">
        <v>0</v>
      </c>
      <c r="R227" s="228">
        <f>Q227*H227</f>
        <v>0</v>
      </c>
      <c r="S227" s="228">
        <v>0.02</v>
      </c>
      <c r="T227" s="229">
        <f>S227*H227</f>
        <v>94.673999999999992</v>
      </c>
      <c r="U227" s="38"/>
      <c r="V227" s="38"/>
      <c r="W227" s="38"/>
      <c r="X227" s="38"/>
      <c r="Y227" s="38"/>
      <c r="Z227" s="38"/>
      <c r="AA227" s="38"/>
      <c r="AB227" s="38"/>
      <c r="AC227" s="38"/>
      <c r="AD227" s="38"/>
      <c r="AE227" s="38"/>
      <c r="AR227" s="230" t="s">
        <v>127</v>
      </c>
      <c r="AT227" s="230" t="s">
        <v>122</v>
      </c>
      <c r="AU227" s="230" t="s">
        <v>78</v>
      </c>
      <c r="AY227" s="17" t="s">
        <v>120</v>
      </c>
      <c r="BE227" s="231">
        <f>IF(N227="základní",J227,0)</f>
        <v>0</v>
      </c>
      <c r="BF227" s="231">
        <f>IF(N227="snížená",J227,0)</f>
        <v>0</v>
      </c>
      <c r="BG227" s="231">
        <f>IF(N227="zákl. přenesená",J227,0)</f>
        <v>0</v>
      </c>
      <c r="BH227" s="231">
        <f>IF(N227="sníž. přenesená",J227,0)</f>
        <v>0</v>
      </c>
      <c r="BI227" s="231">
        <f>IF(N227="nulová",J227,0)</f>
        <v>0</v>
      </c>
      <c r="BJ227" s="17" t="s">
        <v>76</v>
      </c>
      <c r="BK227" s="231">
        <f>ROUND(I227*H227,2)</f>
        <v>0</v>
      </c>
      <c r="BL227" s="17" t="s">
        <v>127</v>
      </c>
      <c r="BM227" s="230" t="s">
        <v>372</v>
      </c>
    </row>
    <row r="228" s="2" customFormat="1">
      <c r="A228" s="38"/>
      <c r="B228" s="39"/>
      <c r="C228" s="40"/>
      <c r="D228" s="234" t="s">
        <v>136</v>
      </c>
      <c r="E228" s="40"/>
      <c r="F228" s="244" t="s">
        <v>373</v>
      </c>
      <c r="G228" s="40"/>
      <c r="H228" s="40"/>
      <c r="I228" s="137"/>
      <c r="J228" s="40"/>
      <c r="K228" s="40"/>
      <c r="L228" s="44"/>
      <c r="M228" s="245"/>
      <c r="N228" s="246"/>
      <c r="O228" s="84"/>
      <c r="P228" s="84"/>
      <c r="Q228" s="84"/>
      <c r="R228" s="84"/>
      <c r="S228" s="84"/>
      <c r="T228" s="85"/>
      <c r="U228" s="38"/>
      <c r="V228" s="38"/>
      <c r="W228" s="38"/>
      <c r="X228" s="38"/>
      <c r="Y228" s="38"/>
      <c r="Z228" s="38"/>
      <c r="AA228" s="38"/>
      <c r="AB228" s="38"/>
      <c r="AC228" s="38"/>
      <c r="AD228" s="38"/>
      <c r="AE228" s="38"/>
      <c r="AT228" s="17" t="s">
        <v>136</v>
      </c>
      <c r="AU228" s="17" t="s">
        <v>78</v>
      </c>
    </row>
    <row r="229" s="13" customFormat="1">
      <c r="A229" s="13"/>
      <c r="B229" s="232"/>
      <c r="C229" s="233"/>
      <c r="D229" s="234" t="s">
        <v>129</v>
      </c>
      <c r="E229" s="235" t="s">
        <v>19</v>
      </c>
      <c r="F229" s="236" t="s">
        <v>234</v>
      </c>
      <c r="G229" s="233"/>
      <c r="H229" s="237">
        <v>4733.6999999999998</v>
      </c>
      <c r="I229" s="238"/>
      <c r="J229" s="233"/>
      <c r="K229" s="233"/>
      <c r="L229" s="239"/>
      <c r="M229" s="240"/>
      <c r="N229" s="241"/>
      <c r="O229" s="241"/>
      <c r="P229" s="241"/>
      <c r="Q229" s="241"/>
      <c r="R229" s="241"/>
      <c r="S229" s="241"/>
      <c r="T229" s="242"/>
      <c r="U229" s="13"/>
      <c r="V229" s="13"/>
      <c r="W229" s="13"/>
      <c r="X229" s="13"/>
      <c r="Y229" s="13"/>
      <c r="Z229" s="13"/>
      <c r="AA229" s="13"/>
      <c r="AB229" s="13"/>
      <c r="AC229" s="13"/>
      <c r="AD229" s="13"/>
      <c r="AE229" s="13"/>
      <c r="AT229" s="243" t="s">
        <v>129</v>
      </c>
      <c r="AU229" s="243" t="s">
        <v>78</v>
      </c>
      <c r="AV229" s="13" t="s">
        <v>78</v>
      </c>
      <c r="AW229" s="13" t="s">
        <v>31</v>
      </c>
      <c r="AX229" s="13" t="s">
        <v>76</v>
      </c>
      <c r="AY229" s="243" t="s">
        <v>120</v>
      </c>
    </row>
    <row r="230" s="2" customFormat="1" ht="21.75" customHeight="1">
      <c r="A230" s="38"/>
      <c r="B230" s="39"/>
      <c r="C230" s="219" t="s">
        <v>374</v>
      </c>
      <c r="D230" s="219" t="s">
        <v>122</v>
      </c>
      <c r="E230" s="220" t="s">
        <v>375</v>
      </c>
      <c r="F230" s="221" t="s">
        <v>376</v>
      </c>
      <c r="G230" s="222" t="s">
        <v>125</v>
      </c>
      <c r="H230" s="223">
        <v>4733.6999999999998</v>
      </c>
      <c r="I230" s="224"/>
      <c r="J230" s="225">
        <f>ROUND(I230*H230,2)</f>
        <v>0</v>
      </c>
      <c r="K230" s="221" t="s">
        <v>134</v>
      </c>
      <c r="L230" s="44"/>
      <c r="M230" s="226" t="s">
        <v>19</v>
      </c>
      <c r="N230" s="227" t="s">
        <v>40</v>
      </c>
      <c r="O230" s="84"/>
      <c r="P230" s="228">
        <f>O230*H230</f>
        <v>0</v>
      </c>
      <c r="Q230" s="228">
        <v>0</v>
      </c>
      <c r="R230" s="228">
        <f>Q230*H230</f>
        <v>0</v>
      </c>
      <c r="S230" s="228">
        <v>0.02</v>
      </c>
      <c r="T230" s="229">
        <f>S230*H230</f>
        <v>94.673999999999992</v>
      </c>
      <c r="U230" s="38"/>
      <c r="V230" s="38"/>
      <c r="W230" s="38"/>
      <c r="X230" s="38"/>
      <c r="Y230" s="38"/>
      <c r="Z230" s="38"/>
      <c r="AA230" s="38"/>
      <c r="AB230" s="38"/>
      <c r="AC230" s="38"/>
      <c r="AD230" s="38"/>
      <c r="AE230" s="38"/>
      <c r="AR230" s="230" t="s">
        <v>127</v>
      </c>
      <c r="AT230" s="230" t="s">
        <v>122</v>
      </c>
      <c r="AU230" s="230" t="s">
        <v>78</v>
      </c>
      <c r="AY230" s="17" t="s">
        <v>120</v>
      </c>
      <c r="BE230" s="231">
        <f>IF(N230="základní",J230,0)</f>
        <v>0</v>
      </c>
      <c r="BF230" s="231">
        <f>IF(N230="snížená",J230,0)</f>
        <v>0</v>
      </c>
      <c r="BG230" s="231">
        <f>IF(N230="zákl. přenesená",J230,0)</f>
        <v>0</v>
      </c>
      <c r="BH230" s="231">
        <f>IF(N230="sníž. přenesená",J230,0)</f>
        <v>0</v>
      </c>
      <c r="BI230" s="231">
        <f>IF(N230="nulová",J230,0)</f>
        <v>0</v>
      </c>
      <c r="BJ230" s="17" t="s">
        <v>76</v>
      </c>
      <c r="BK230" s="231">
        <f>ROUND(I230*H230,2)</f>
        <v>0</v>
      </c>
      <c r="BL230" s="17" t="s">
        <v>127</v>
      </c>
      <c r="BM230" s="230" t="s">
        <v>377</v>
      </c>
    </row>
    <row r="231" s="2" customFormat="1">
      <c r="A231" s="38"/>
      <c r="B231" s="39"/>
      <c r="C231" s="40"/>
      <c r="D231" s="234" t="s">
        <v>136</v>
      </c>
      <c r="E231" s="40"/>
      <c r="F231" s="244" t="s">
        <v>373</v>
      </c>
      <c r="G231" s="40"/>
      <c r="H231" s="40"/>
      <c r="I231" s="137"/>
      <c r="J231" s="40"/>
      <c r="K231" s="40"/>
      <c r="L231" s="44"/>
      <c r="M231" s="245"/>
      <c r="N231" s="246"/>
      <c r="O231" s="84"/>
      <c r="P231" s="84"/>
      <c r="Q231" s="84"/>
      <c r="R231" s="84"/>
      <c r="S231" s="84"/>
      <c r="T231" s="85"/>
      <c r="U231" s="38"/>
      <c r="V231" s="38"/>
      <c r="W231" s="38"/>
      <c r="X231" s="38"/>
      <c r="Y231" s="38"/>
      <c r="Z231" s="38"/>
      <c r="AA231" s="38"/>
      <c r="AB231" s="38"/>
      <c r="AC231" s="38"/>
      <c r="AD231" s="38"/>
      <c r="AE231" s="38"/>
      <c r="AT231" s="17" t="s">
        <v>136</v>
      </c>
      <c r="AU231" s="17" t="s">
        <v>78</v>
      </c>
    </row>
    <row r="232" s="13" customFormat="1">
      <c r="A232" s="13"/>
      <c r="B232" s="232"/>
      <c r="C232" s="233"/>
      <c r="D232" s="234" t="s">
        <v>129</v>
      </c>
      <c r="E232" s="235" t="s">
        <v>19</v>
      </c>
      <c r="F232" s="236" t="s">
        <v>234</v>
      </c>
      <c r="G232" s="233"/>
      <c r="H232" s="237">
        <v>4733.6999999999998</v>
      </c>
      <c r="I232" s="238"/>
      <c r="J232" s="233"/>
      <c r="K232" s="233"/>
      <c r="L232" s="239"/>
      <c r="M232" s="240"/>
      <c r="N232" s="241"/>
      <c r="O232" s="241"/>
      <c r="P232" s="241"/>
      <c r="Q232" s="241"/>
      <c r="R232" s="241"/>
      <c r="S232" s="241"/>
      <c r="T232" s="242"/>
      <c r="U232" s="13"/>
      <c r="V232" s="13"/>
      <c r="W232" s="13"/>
      <c r="X232" s="13"/>
      <c r="Y232" s="13"/>
      <c r="Z232" s="13"/>
      <c r="AA232" s="13"/>
      <c r="AB232" s="13"/>
      <c r="AC232" s="13"/>
      <c r="AD232" s="13"/>
      <c r="AE232" s="13"/>
      <c r="AT232" s="243" t="s">
        <v>129</v>
      </c>
      <c r="AU232" s="243" t="s">
        <v>78</v>
      </c>
      <c r="AV232" s="13" t="s">
        <v>78</v>
      </c>
      <c r="AW232" s="13" t="s">
        <v>31</v>
      </c>
      <c r="AX232" s="13" t="s">
        <v>76</v>
      </c>
      <c r="AY232" s="243" t="s">
        <v>120</v>
      </c>
    </row>
    <row r="233" s="2" customFormat="1" ht="33" customHeight="1">
      <c r="A233" s="38"/>
      <c r="B233" s="39"/>
      <c r="C233" s="219" t="s">
        <v>378</v>
      </c>
      <c r="D233" s="219" t="s">
        <v>122</v>
      </c>
      <c r="E233" s="220" t="s">
        <v>379</v>
      </c>
      <c r="F233" s="221" t="s">
        <v>380</v>
      </c>
      <c r="G233" s="222" t="s">
        <v>133</v>
      </c>
      <c r="H233" s="223">
        <v>75</v>
      </c>
      <c r="I233" s="224"/>
      <c r="J233" s="225">
        <f>ROUND(I233*H233,2)</f>
        <v>0</v>
      </c>
      <c r="K233" s="221" t="s">
        <v>134</v>
      </c>
      <c r="L233" s="44"/>
      <c r="M233" s="226" t="s">
        <v>19</v>
      </c>
      <c r="N233" s="227" t="s">
        <v>40</v>
      </c>
      <c r="O233" s="84"/>
      <c r="P233" s="228">
        <f>O233*H233</f>
        <v>0</v>
      </c>
      <c r="Q233" s="228">
        <v>0</v>
      </c>
      <c r="R233" s="228">
        <f>Q233*H233</f>
        <v>0</v>
      </c>
      <c r="S233" s="228">
        <v>0</v>
      </c>
      <c r="T233" s="229">
        <f>S233*H233</f>
        <v>0</v>
      </c>
      <c r="U233" s="38"/>
      <c r="V233" s="38"/>
      <c r="W233" s="38"/>
      <c r="X233" s="38"/>
      <c r="Y233" s="38"/>
      <c r="Z233" s="38"/>
      <c r="AA233" s="38"/>
      <c r="AB233" s="38"/>
      <c r="AC233" s="38"/>
      <c r="AD233" s="38"/>
      <c r="AE233" s="38"/>
      <c r="AR233" s="230" t="s">
        <v>127</v>
      </c>
      <c r="AT233" s="230" t="s">
        <v>122</v>
      </c>
      <c r="AU233" s="230" t="s">
        <v>78</v>
      </c>
      <c r="AY233" s="17" t="s">
        <v>120</v>
      </c>
      <c r="BE233" s="231">
        <f>IF(N233="základní",J233,0)</f>
        <v>0</v>
      </c>
      <c r="BF233" s="231">
        <f>IF(N233="snížená",J233,0)</f>
        <v>0</v>
      </c>
      <c r="BG233" s="231">
        <f>IF(N233="zákl. přenesená",J233,0)</f>
        <v>0</v>
      </c>
      <c r="BH233" s="231">
        <f>IF(N233="sníž. přenesená",J233,0)</f>
        <v>0</v>
      </c>
      <c r="BI233" s="231">
        <f>IF(N233="nulová",J233,0)</f>
        <v>0</v>
      </c>
      <c r="BJ233" s="17" t="s">
        <v>76</v>
      </c>
      <c r="BK233" s="231">
        <f>ROUND(I233*H233,2)</f>
        <v>0</v>
      </c>
      <c r="BL233" s="17" t="s">
        <v>127</v>
      </c>
      <c r="BM233" s="230" t="s">
        <v>381</v>
      </c>
    </row>
    <row r="234" s="2" customFormat="1">
      <c r="A234" s="38"/>
      <c r="B234" s="39"/>
      <c r="C234" s="40"/>
      <c r="D234" s="234" t="s">
        <v>136</v>
      </c>
      <c r="E234" s="40"/>
      <c r="F234" s="244" t="s">
        <v>382</v>
      </c>
      <c r="G234" s="40"/>
      <c r="H234" s="40"/>
      <c r="I234" s="137"/>
      <c r="J234" s="40"/>
      <c r="K234" s="40"/>
      <c r="L234" s="44"/>
      <c r="M234" s="245"/>
      <c r="N234" s="246"/>
      <c r="O234" s="84"/>
      <c r="P234" s="84"/>
      <c r="Q234" s="84"/>
      <c r="R234" s="84"/>
      <c r="S234" s="84"/>
      <c r="T234" s="85"/>
      <c r="U234" s="38"/>
      <c r="V234" s="38"/>
      <c r="W234" s="38"/>
      <c r="X234" s="38"/>
      <c r="Y234" s="38"/>
      <c r="Z234" s="38"/>
      <c r="AA234" s="38"/>
      <c r="AB234" s="38"/>
      <c r="AC234" s="38"/>
      <c r="AD234" s="38"/>
      <c r="AE234" s="38"/>
      <c r="AT234" s="17" t="s">
        <v>136</v>
      </c>
      <c r="AU234" s="17" t="s">
        <v>78</v>
      </c>
    </row>
    <row r="235" s="13" customFormat="1">
      <c r="A235" s="13"/>
      <c r="B235" s="232"/>
      <c r="C235" s="233"/>
      <c r="D235" s="234" t="s">
        <v>129</v>
      </c>
      <c r="E235" s="235" t="s">
        <v>19</v>
      </c>
      <c r="F235" s="236" t="s">
        <v>383</v>
      </c>
      <c r="G235" s="233"/>
      <c r="H235" s="237">
        <v>75</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129</v>
      </c>
      <c r="AU235" s="243" t="s">
        <v>78</v>
      </c>
      <c r="AV235" s="13" t="s">
        <v>78</v>
      </c>
      <c r="AW235" s="13" t="s">
        <v>31</v>
      </c>
      <c r="AX235" s="13" t="s">
        <v>76</v>
      </c>
      <c r="AY235" s="243" t="s">
        <v>120</v>
      </c>
    </row>
    <row r="236" s="12" customFormat="1" ht="20.88" customHeight="1">
      <c r="A236" s="12"/>
      <c r="B236" s="203"/>
      <c r="C236" s="204"/>
      <c r="D236" s="205" t="s">
        <v>68</v>
      </c>
      <c r="E236" s="217" t="s">
        <v>384</v>
      </c>
      <c r="F236" s="217" t="s">
        <v>385</v>
      </c>
      <c r="G236" s="204"/>
      <c r="H236" s="204"/>
      <c r="I236" s="207"/>
      <c r="J236" s="218">
        <f>BK236</f>
        <v>0</v>
      </c>
      <c r="K236" s="204"/>
      <c r="L236" s="209"/>
      <c r="M236" s="210"/>
      <c r="N236" s="211"/>
      <c r="O236" s="211"/>
      <c r="P236" s="212">
        <f>SUM(P237:P238)</f>
        <v>0</v>
      </c>
      <c r="Q236" s="211"/>
      <c r="R236" s="212">
        <f>SUM(R237:R238)</f>
        <v>0</v>
      </c>
      <c r="S236" s="211"/>
      <c r="T236" s="213">
        <f>SUM(T237:T238)</f>
        <v>0</v>
      </c>
      <c r="U236" s="12"/>
      <c r="V236" s="12"/>
      <c r="W236" s="12"/>
      <c r="X236" s="12"/>
      <c r="Y236" s="12"/>
      <c r="Z236" s="12"/>
      <c r="AA236" s="12"/>
      <c r="AB236" s="12"/>
      <c r="AC236" s="12"/>
      <c r="AD236" s="12"/>
      <c r="AE236" s="12"/>
      <c r="AR236" s="214" t="s">
        <v>76</v>
      </c>
      <c r="AT236" s="215" t="s">
        <v>68</v>
      </c>
      <c r="AU236" s="215" t="s">
        <v>78</v>
      </c>
      <c r="AY236" s="214" t="s">
        <v>120</v>
      </c>
      <c r="BK236" s="216">
        <f>SUM(BK237:BK238)</f>
        <v>0</v>
      </c>
    </row>
    <row r="237" s="2" customFormat="1" ht="21.75" customHeight="1">
      <c r="A237" s="38"/>
      <c r="B237" s="39"/>
      <c r="C237" s="219" t="s">
        <v>386</v>
      </c>
      <c r="D237" s="219" t="s">
        <v>122</v>
      </c>
      <c r="E237" s="220" t="s">
        <v>387</v>
      </c>
      <c r="F237" s="221" t="s">
        <v>388</v>
      </c>
      <c r="G237" s="222" t="s">
        <v>175</v>
      </c>
      <c r="H237" s="223">
        <v>2701.9589999999998</v>
      </c>
      <c r="I237" s="224"/>
      <c r="J237" s="225">
        <f>ROUND(I237*H237,2)</f>
        <v>0</v>
      </c>
      <c r="K237" s="221" t="s">
        <v>134</v>
      </c>
      <c r="L237" s="44"/>
      <c r="M237" s="226" t="s">
        <v>19</v>
      </c>
      <c r="N237" s="227" t="s">
        <v>40</v>
      </c>
      <c r="O237" s="84"/>
      <c r="P237" s="228">
        <f>O237*H237</f>
        <v>0</v>
      </c>
      <c r="Q237" s="228">
        <v>0</v>
      </c>
      <c r="R237" s="228">
        <f>Q237*H237</f>
        <v>0</v>
      </c>
      <c r="S237" s="228">
        <v>0</v>
      </c>
      <c r="T237" s="229">
        <f>S237*H237</f>
        <v>0</v>
      </c>
      <c r="U237" s="38"/>
      <c r="V237" s="38"/>
      <c r="W237" s="38"/>
      <c r="X237" s="38"/>
      <c r="Y237" s="38"/>
      <c r="Z237" s="38"/>
      <c r="AA237" s="38"/>
      <c r="AB237" s="38"/>
      <c r="AC237" s="38"/>
      <c r="AD237" s="38"/>
      <c r="AE237" s="38"/>
      <c r="AR237" s="230" t="s">
        <v>127</v>
      </c>
      <c r="AT237" s="230" t="s">
        <v>122</v>
      </c>
      <c r="AU237" s="230" t="s">
        <v>139</v>
      </c>
      <c r="AY237" s="17" t="s">
        <v>120</v>
      </c>
      <c r="BE237" s="231">
        <f>IF(N237="základní",J237,0)</f>
        <v>0</v>
      </c>
      <c r="BF237" s="231">
        <f>IF(N237="snížená",J237,0)</f>
        <v>0</v>
      </c>
      <c r="BG237" s="231">
        <f>IF(N237="zákl. přenesená",J237,0)</f>
        <v>0</v>
      </c>
      <c r="BH237" s="231">
        <f>IF(N237="sníž. přenesená",J237,0)</f>
        <v>0</v>
      </c>
      <c r="BI237" s="231">
        <f>IF(N237="nulová",J237,0)</f>
        <v>0</v>
      </c>
      <c r="BJ237" s="17" t="s">
        <v>76</v>
      </c>
      <c r="BK237" s="231">
        <f>ROUND(I237*H237,2)</f>
        <v>0</v>
      </c>
      <c r="BL237" s="17" t="s">
        <v>127</v>
      </c>
      <c r="BM237" s="230" t="s">
        <v>389</v>
      </c>
    </row>
    <row r="238" s="2" customFormat="1">
      <c r="A238" s="38"/>
      <c r="B238" s="39"/>
      <c r="C238" s="40"/>
      <c r="D238" s="234" t="s">
        <v>136</v>
      </c>
      <c r="E238" s="40"/>
      <c r="F238" s="244" t="s">
        <v>390</v>
      </c>
      <c r="G238" s="40"/>
      <c r="H238" s="40"/>
      <c r="I238" s="137"/>
      <c r="J238" s="40"/>
      <c r="K238" s="40"/>
      <c r="L238" s="44"/>
      <c r="M238" s="245"/>
      <c r="N238" s="246"/>
      <c r="O238" s="84"/>
      <c r="P238" s="84"/>
      <c r="Q238" s="84"/>
      <c r="R238" s="84"/>
      <c r="S238" s="84"/>
      <c r="T238" s="85"/>
      <c r="U238" s="38"/>
      <c r="V238" s="38"/>
      <c r="W238" s="38"/>
      <c r="X238" s="38"/>
      <c r="Y238" s="38"/>
      <c r="Z238" s="38"/>
      <c r="AA238" s="38"/>
      <c r="AB238" s="38"/>
      <c r="AC238" s="38"/>
      <c r="AD238" s="38"/>
      <c r="AE238" s="38"/>
      <c r="AT238" s="17" t="s">
        <v>136</v>
      </c>
      <c r="AU238" s="17" t="s">
        <v>139</v>
      </c>
    </row>
    <row r="239" s="12" customFormat="1" ht="22.8" customHeight="1">
      <c r="A239" s="12"/>
      <c r="B239" s="203"/>
      <c r="C239" s="204"/>
      <c r="D239" s="205" t="s">
        <v>68</v>
      </c>
      <c r="E239" s="217" t="s">
        <v>391</v>
      </c>
      <c r="F239" s="217" t="s">
        <v>392</v>
      </c>
      <c r="G239" s="204"/>
      <c r="H239" s="204"/>
      <c r="I239" s="207"/>
      <c r="J239" s="218">
        <f>BK239</f>
        <v>0</v>
      </c>
      <c r="K239" s="204"/>
      <c r="L239" s="209"/>
      <c r="M239" s="210"/>
      <c r="N239" s="211"/>
      <c r="O239" s="211"/>
      <c r="P239" s="212">
        <f>SUM(P240:P264)</f>
        <v>0</v>
      </c>
      <c r="Q239" s="211"/>
      <c r="R239" s="212">
        <f>SUM(R240:R264)</f>
        <v>0</v>
      </c>
      <c r="S239" s="211"/>
      <c r="T239" s="213">
        <f>SUM(T240:T264)</f>
        <v>0</v>
      </c>
      <c r="U239" s="12"/>
      <c r="V239" s="12"/>
      <c r="W239" s="12"/>
      <c r="X239" s="12"/>
      <c r="Y239" s="12"/>
      <c r="Z239" s="12"/>
      <c r="AA239" s="12"/>
      <c r="AB239" s="12"/>
      <c r="AC239" s="12"/>
      <c r="AD239" s="12"/>
      <c r="AE239" s="12"/>
      <c r="AR239" s="214" t="s">
        <v>76</v>
      </c>
      <c r="AT239" s="215" t="s">
        <v>68</v>
      </c>
      <c r="AU239" s="215" t="s">
        <v>76</v>
      </c>
      <c r="AY239" s="214" t="s">
        <v>120</v>
      </c>
      <c r="BK239" s="216">
        <f>SUM(BK240:BK264)</f>
        <v>0</v>
      </c>
    </row>
    <row r="240" s="2" customFormat="1" ht="21.75" customHeight="1">
      <c r="A240" s="38"/>
      <c r="B240" s="39"/>
      <c r="C240" s="219" t="s">
        <v>393</v>
      </c>
      <c r="D240" s="219" t="s">
        <v>122</v>
      </c>
      <c r="E240" s="220" t="s">
        <v>394</v>
      </c>
      <c r="F240" s="221" t="s">
        <v>395</v>
      </c>
      <c r="G240" s="222" t="s">
        <v>175</v>
      </c>
      <c r="H240" s="223">
        <v>94.647000000000006</v>
      </c>
      <c r="I240" s="224"/>
      <c r="J240" s="225">
        <f>ROUND(I240*H240,2)</f>
        <v>0</v>
      </c>
      <c r="K240" s="221" t="s">
        <v>134</v>
      </c>
      <c r="L240" s="44"/>
      <c r="M240" s="226" t="s">
        <v>19</v>
      </c>
      <c r="N240" s="227" t="s">
        <v>40</v>
      </c>
      <c r="O240" s="84"/>
      <c r="P240" s="228">
        <f>O240*H240</f>
        <v>0</v>
      </c>
      <c r="Q240" s="228">
        <v>0</v>
      </c>
      <c r="R240" s="228">
        <f>Q240*H240</f>
        <v>0</v>
      </c>
      <c r="S240" s="228">
        <v>0</v>
      </c>
      <c r="T240" s="229">
        <f>S240*H240</f>
        <v>0</v>
      </c>
      <c r="U240" s="38"/>
      <c r="V240" s="38"/>
      <c r="W240" s="38"/>
      <c r="X240" s="38"/>
      <c r="Y240" s="38"/>
      <c r="Z240" s="38"/>
      <c r="AA240" s="38"/>
      <c r="AB240" s="38"/>
      <c r="AC240" s="38"/>
      <c r="AD240" s="38"/>
      <c r="AE240" s="38"/>
      <c r="AR240" s="230" t="s">
        <v>127</v>
      </c>
      <c r="AT240" s="230" t="s">
        <v>122</v>
      </c>
      <c r="AU240" s="230" t="s">
        <v>78</v>
      </c>
      <c r="AY240" s="17" t="s">
        <v>120</v>
      </c>
      <c r="BE240" s="231">
        <f>IF(N240="základní",J240,0)</f>
        <v>0</v>
      </c>
      <c r="BF240" s="231">
        <f>IF(N240="snížená",J240,0)</f>
        <v>0</v>
      </c>
      <c r="BG240" s="231">
        <f>IF(N240="zákl. přenesená",J240,0)</f>
        <v>0</v>
      </c>
      <c r="BH240" s="231">
        <f>IF(N240="sníž. přenesená",J240,0)</f>
        <v>0</v>
      </c>
      <c r="BI240" s="231">
        <f>IF(N240="nulová",J240,0)</f>
        <v>0</v>
      </c>
      <c r="BJ240" s="17" t="s">
        <v>76</v>
      </c>
      <c r="BK240" s="231">
        <f>ROUND(I240*H240,2)</f>
        <v>0</v>
      </c>
      <c r="BL240" s="17" t="s">
        <v>127</v>
      </c>
      <c r="BM240" s="230" t="s">
        <v>396</v>
      </c>
    </row>
    <row r="241" s="2" customFormat="1">
      <c r="A241" s="38"/>
      <c r="B241" s="39"/>
      <c r="C241" s="40"/>
      <c r="D241" s="234" t="s">
        <v>136</v>
      </c>
      <c r="E241" s="40"/>
      <c r="F241" s="244" t="s">
        <v>397</v>
      </c>
      <c r="G241" s="40"/>
      <c r="H241" s="40"/>
      <c r="I241" s="137"/>
      <c r="J241" s="40"/>
      <c r="K241" s="40"/>
      <c r="L241" s="44"/>
      <c r="M241" s="245"/>
      <c r="N241" s="246"/>
      <c r="O241" s="84"/>
      <c r="P241" s="84"/>
      <c r="Q241" s="84"/>
      <c r="R241" s="84"/>
      <c r="S241" s="84"/>
      <c r="T241" s="85"/>
      <c r="U241" s="38"/>
      <c r="V241" s="38"/>
      <c r="W241" s="38"/>
      <c r="X241" s="38"/>
      <c r="Y241" s="38"/>
      <c r="Z241" s="38"/>
      <c r="AA241" s="38"/>
      <c r="AB241" s="38"/>
      <c r="AC241" s="38"/>
      <c r="AD241" s="38"/>
      <c r="AE241" s="38"/>
      <c r="AT241" s="17" t="s">
        <v>136</v>
      </c>
      <c r="AU241" s="17" t="s">
        <v>78</v>
      </c>
    </row>
    <row r="242" s="13" customFormat="1">
      <c r="A242" s="13"/>
      <c r="B242" s="232"/>
      <c r="C242" s="233"/>
      <c r="D242" s="234" t="s">
        <v>129</v>
      </c>
      <c r="E242" s="235" t="s">
        <v>19</v>
      </c>
      <c r="F242" s="236" t="s">
        <v>398</v>
      </c>
      <c r="G242" s="233"/>
      <c r="H242" s="237">
        <v>94.647000000000006</v>
      </c>
      <c r="I242" s="238"/>
      <c r="J242" s="233"/>
      <c r="K242" s="233"/>
      <c r="L242" s="239"/>
      <c r="M242" s="240"/>
      <c r="N242" s="241"/>
      <c r="O242" s="241"/>
      <c r="P242" s="241"/>
      <c r="Q242" s="241"/>
      <c r="R242" s="241"/>
      <c r="S242" s="241"/>
      <c r="T242" s="242"/>
      <c r="U242" s="13"/>
      <c r="V242" s="13"/>
      <c r="W242" s="13"/>
      <c r="X242" s="13"/>
      <c r="Y242" s="13"/>
      <c r="Z242" s="13"/>
      <c r="AA242" s="13"/>
      <c r="AB242" s="13"/>
      <c r="AC242" s="13"/>
      <c r="AD242" s="13"/>
      <c r="AE242" s="13"/>
      <c r="AT242" s="243" t="s">
        <v>129</v>
      </c>
      <c r="AU242" s="243" t="s">
        <v>78</v>
      </c>
      <c r="AV242" s="13" t="s">
        <v>78</v>
      </c>
      <c r="AW242" s="13" t="s">
        <v>31</v>
      </c>
      <c r="AX242" s="13" t="s">
        <v>76</v>
      </c>
      <c r="AY242" s="243" t="s">
        <v>120</v>
      </c>
    </row>
    <row r="243" s="2" customFormat="1" ht="21.75" customHeight="1">
      <c r="A243" s="38"/>
      <c r="B243" s="39"/>
      <c r="C243" s="219" t="s">
        <v>399</v>
      </c>
      <c r="D243" s="219" t="s">
        <v>122</v>
      </c>
      <c r="E243" s="220" t="s">
        <v>400</v>
      </c>
      <c r="F243" s="221" t="s">
        <v>401</v>
      </c>
      <c r="G243" s="222" t="s">
        <v>175</v>
      </c>
      <c r="H243" s="223">
        <v>1325.058</v>
      </c>
      <c r="I243" s="224"/>
      <c r="J243" s="225">
        <f>ROUND(I243*H243,2)</f>
        <v>0</v>
      </c>
      <c r="K243" s="221" t="s">
        <v>134</v>
      </c>
      <c r="L243" s="44"/>
      <c r="M243" s="226" t="s">
        <v>19</v>
      </c>
      <c r="N243" s="227" t="s">
        <v>40</v>
      </c>
      <c r="O243" s="84"/>
      <c r="P243" s="228">
        <f>O243*H243</f>
        <v>0</v>
      </c>
      <c r="Q243" s="228">
        <v>0</v>
      </c>
      <c r="R243" s="228">
        <f>Q243*H243</f>
        <v>0</v>
      </c>
      <c r="S243" s="228">
        <v>0</v>
      </c>
      <c r="T243" s="229">
        <f>S243*H243</f>
        <v>0</v>
      </c>
      <c r="U243" s="38"/>
      <c r="V243" s="38"/>
      <c r="W243" s="38"/>
      <c r="X243" s="38"/>
      <c r="Y243" s="38"/>
      <c r="Z243" s="38"/>
      <c r="AA243" s="38"/>
      <c r="AB243" s="38"/>
      <c r="AC243" s="38"/>
      <c r="AD243" s="38"/>
      <c r="AE243" s="38"/>
      <c r="AR243" s="230" t="s">
        <v>127</v>
      </c>
      <c r="AT243" s="230" t="s">
        <v>122</v>
      </c>
      <c r="AU243" s="230" t="s">
        <v>78</v>
      </c>
      <c r="AY243" s="17" t="s">
        <v>120</v>
      </c>
      <c r="BE243" s="231">
        <f>IF(N243="základní",J243,0)</f>
        <v>0</v>
      </c>
      <c r="BF243" s="231">
        <f>IF(N243="snížená",J243,0)</f>
        <v>0</v>
      </c>
      <c r="BG243" s="231">
        <f>IF(N243="zákl. přenesená",J243,0)</f>
        <v>0</v>
      </c>
      <c r="BH243" s="231">
        <f>IF(N243="sníž. přenesená",J243,0)</f>
        <v>0</v>
      </c>
      <c r="BI243" s="231">
        <f>IF(N243="nulová",J243,0)</f>
        <v>0</v>
      </c>
      <c r="BJ243" s="17" t="s">
        <v>76</v>
      </c>
      <c r="BK243" s="231">
        <f>ROUND(I243*H243,2)</f>
        <v>0</v>
      </c>
      <c r="BL243" s="17" t="s">
        <v>127</v>
      </c>
      <c r="BM243" s="230" t="s">
        <v>402</v>
      </c>
    </row>
    <row r="244" s="2" customFormat="1">
      <c r="A244" s="38"/>
      <c r="B244" s="39"/>
      <c r="C244" s="40"/>
      <c r="D244" s="234" t="s">
        <v>136</v>
      </c>
      <c r="E244" s="40"/>
      <c r="F244" s="244" t="s">
        <v>397</v>
      </c>
      <c r="G244" s="40"/>
      <c r="H244" s="40"/>
      <c r="I244" s="137"/>
      <c r="J244" s="40"/>
      <c r="K244" s="40"/>
      <c r="L244" s="44"/>
      <c r="M244" s="245"/>
      <c r="N244" s="246"/>
      <c r="O244" s="84"/>
      <c r="P244" s="84"/>
      <c r="Q244" s="84"/>
      <c r="R244" s="84"/>
      <c r="S244" s="84"/>
      <c r="T244" s="85"/>
      <c r="U244" s="38"/>
      <c r="V244" s="38"/>
      <c r="W244" s="38"/>
      <c r="X244" s="38"/>
      <c r="Y244" s="38"/>
      <c r="Z244" s="38"/>
      <c r="AA244" s="38"/>
      <c r="AB244" s="38"/>
      <c r="AC244" s="38"/>
      <c r="AD244" s="38"/>
      <c r="AE244" s="38"/>
      <c r="AT244" s="17" t="s">
        <v>136</v>
      </c>
      <c r="AU244" s="17" t="s">
        <v>78</v>
      </c>
    </row>
    <row r="245" s="13" customFormat="1">
      <c r="A245" s="13"/>
      <c r="B245" s="232"/>
      <c r="C245" s="233"/>
      <c r="D245" s="234" t="s">
        <v>129</v>
      </c>
      <c r="E245" s="235" t="s">
        <v>19</v>
      </c>
      <c r="F245" s="236" t="s">
        <v>403</v>
      </c>
      <c r="G245" s="233"/>
      <c r="H245" s="237">
        <v>1325.058</v>
      </c>
      <c r="I245" s="238"/>
      <c r="J245" s="233"/>
      <c r="K245" s="233"/>
      <c r="L245" s="239"/>
      <c r="M245" s="240"/>
      <c r="N245" s="241"/>
      <c r="O245" s="241"/>
      <c r="P245" s="241"/>
      <c r="Q245" s="241"/>
      <c r="R245" s="241"/>
      <c r="S245" s="241"/>
      <c r="T245" s="242"/>
      <c r="U245" s="13"/>
      <c r="V245" s="13"/>
      <c r="W245" s="13"/>
      <c r="X245" s="13"/>
      <c r="Y245" s="13"/>
      <c r="Z245" s="13"/>
      <c r="AA245" s="13"/>
      <c r="AB245" s="13"/>
      <c r="AC245" s="13"/>
      <c r="AD245" s="13"/>
      <c r="AE245" s="13"/>
      <c r="AT245" s="243" t="s">
        <v>129</v>
      </c>
      <c r="AU245" s="243" t="s">
        <v>78</v>
      </c>
      <c r="AV245" s="13" t="s">
        <v>78</v>
      </c>
      <c r="AW245" s="13" t="s">
        <v>31</v>
      </c>
      <c r="AX245" s="13" t="s">
        <v>76</v>
      </c>
      <c r="AY245" s="243" t="s">
        <v>120</v>
      </c>
    </row>
    <row r="246" s="2" customFormat="1" ht="21.75" customHeight="1">
      <c r="A246" s="38"/>
      <c r="B246" s="39"/>
      <c r="C246" s="219" t="s">
        <v>404</v>
      </c>
      <c r="D246" s="219" t="s">
        <v>122</v>
      </c>
      <c r="E246" s="220" t="s">
        <v>405</v>
      </c>
      <c r="F246" s="221" t="s">
        <v>406</v>
      </c>
      <c r="G246" s="222" t="s">
        <v>175</v>
      </c>
      <c r="H246" s="223">
        <v>1049.5</v>
      </c>
      <c r="I246" s="224"/>
      <c r="J246" s="225">
        <f>ROUND(I246*H246,2)</f>
        <v>0</v>
      </c>
      <c r="K246" s="221" t="s">
        <v>134</v>
      </c>
      <c r="L246" s="44"/>
      <c r="M246" s="226" t="s">
        <v>19</v>
      </c>
      <c r="N246" s="227" t="s">
        <v>40</v>
      </c>
      <c r="O246" s="84"/>
      <c r="P246" s="228">
        <f>O246*H246</f>
        <v>0</v>
      </c>
      <c r="Q246" s="228">
        <v>0</v>
      </c>
      <c r="R246" s="228">
        <f>Q246*H246</f>
        <v>0</v>
      </c>
      <c r="S246" s="228">
        <v>0</v>
      </c>
      <c r="T246" s="229">
        <f>S246*H246</f>
        <v>0</v>
      </c>
      <c r="U246" s="38"/>
      <c r="V246" s="38"/>
      <c r="W246" s="38"/>
      <c r="X246" s="38"/>
      <c r="Y246" s="38"/>
      <c r="Z246" s="38"/>
      <c r="AA246" s="38"/>
      <c r="AB246" s="38"/>
      <c r="AC246" s="38"/>
      <c r="AD246" s="38"/>
      <c r="AE246" s="38"/>
      <c r="AR246" s="230" t="s">
        <v>127</v>
      </c>
      <c r="AT246" s="230" t="s">
        <v>122</v>
      </c>
      <c r="AU246" s="230" t="s">
        <v>78</v>
      </c>
      <c r="AY246" s="17" t="s">
        <v>120</v>
      </c>
      <c r="BE246" s="231">
        <f>IF(N246="základní",J246,0)</f>
        <v>0</v>
      </c>
      <c r="BF246" s="231">
        <f>IF(N246="snížená",J246,0)</f>
        <v>0</v>
      </c>
      <c r="BG246" s="231">
        <f>IF(N246="zákl. přenesená",J246,0)</f>
        <v>0</v>
      </c>
      <c r="BH246" s="231">
        <f>IF(N246="sníž. přenesená",J246,0)</f>
        <v>0</v>
      </c>
      <c r="BI246" s="231">
        <f>IF(N246="nulová",J246,0)</f>
        <v>0</v>
      </c>
      <c r="BJ246" s="17" t="s">
        <v>76</v>
      </c>
      <c r="BK246" s="231">
        <f>ROUND(I246*H246,2)</f>
        <v>0</v>
      </c>
      <c r="BL246" s="17" t="s">
        <v>127</v>
      </c>
      <c r="BM246" s="230" t="s">
        <v>407</v>
      </c>
    </row>
    <row r="247" s="2" customFormat="1">
      <c r="A247" s="38"/>
      <c r="B247" s="39"/>
      <c r="C247" s="40"/>
      <c r="D247" s="234" t="s">
        <v>136</v>
      </c>
      <c r="E247" s="40"/>
      <c r="F247" s="244" t="s">
        <v>408</v>
      </c>
      <c r="G247" s="40"/>
      <c r="H247" s="40"/>
      <c r="I247" s="137"/>
      <c r="J247" s="40"/>
      <c r="K247" s="40"/>
      <c r="L247" s="44"/>
      <c r="M247" s="245"/>
      <c r="N247" s="246"/>
      <c r="O247" s="84"/>
      <c r="P247" s="84"/>
      <c r="Q247" s="84"/>
      <c r="R247" s="84"/>
      <c r="S247" s="84"/>
      <c r="T247" s="85"/>
      <c r="U247" s="38"/>
      <c r="V247" s="38"/>
      <c r="W247" s="38"/>
      <c r="X247" s="38"/>
      <c r="Y247" s="38"/>
      <c r="Z247" s="38"/>
      <c r="AA247" s="38"/>
      <c r="AB247" s="38"/>
      <c r="AC247" s="38"/>
      <c r="AD247" s="38"/>
      <c r="AE247" s="38"/>
      <c r="AT247" s="17" t="s">
        <v>136</v>
      </c>
      <c r="AU247" s="17" t="s">
        <v>78</v>
      </c>
    </row>
    <row r="248" s="13" customFormat="1">
      <c r="A248" s="13"/>
      <c r="B248" s="232"/>
      <c r="C248" s="233"/>
      <c r="D248" s="234" t="s">
        <v>129</v>
      </c>
      <c r="E248" s="235" t="s">
        <v>85</v>
      </c>
      <c r="F248" s="236" t="s">
        <v>409</v>
      </c>
      <c r="G248" s="233"/>
      <c r="H248" s="237">
        <v>706.10000000000002</v>
      </c>
      <c r="I248" s="238"/>
      <c r="J248" s="233"/>
      <c r="K248" s="233"/>
      <c r="L248" s="239"/>
      <c r="M248" s="240"/>
      <c r="N248" s="241"/>
      <c r="O248" s="241"/>
      <c r="P248" s="241"/>
      <c r="Q248" s="241"/>
      <c r="R248" s="241"/>
      <c r="S248" s="241"/>
      <c r="T248" s="242"/>
      <c r="U248" s="13"/>
      <c r="V248" s="13"/>
      <c r="W248" s="13"/>
      <c r="X248" s="13"/>
      <c r="Y248" s="13"/>
      <c r="Z248" s="13"/>
      <c r="AA248" s="13"/>
      <c r="AB248" s="13"/>
      <c r="AC248" s="13"/>
      <c r="AD248" s="13"/>
      <c r="AE248" s="13"/>
      <c r="AT248" s="243" t="s">
        <v>129</v>
      </c>
      <c r="AU248" s="243" t="s">
        <v>78</v>
      </c>
      <c r="AV248" s="13" t="s">
        <v>78</v>
      </c>
      <c r="AW248" s="13" t="s">
        <v>31</v>
      </c>
      <c r="AX248" s="13" t="s">
        <v>69</v>
      </c>
      <c r="AY248" s="243" t="s">
        <v>120</v>
      </c>
    </row>
    <row r="249" s="13" customFormat="1">
      <c r="A249" s="13"/>
      <c r="B249" s="232"/>
      <c r="C249" s="233"/>
      <c r="D249" s="234" t="s">
        <v>129</v>
      </c>
      <c r="E249" s="235" t="s">
        <v>88</v>
      </c>
      <c r="F249" s="236" t="s">
        <v>410</v>
      </c>
      <c r="G249" s="233"/>
      <c r="H249" s="237">
        <v>175</v>
      </c>
      <c r="I249" s="238"/>
      <c r="J249" s="233"/>
      <c r="K249" s="233"/>
      <c r="L249" s="239"/>
      <c r="M249" s="240"/>
      <c r="N249" s="241"/>
      <c r="O249" s="241"/>
      <c r="P249" s="241"/>
      <c r="Q249" s="241"/>
      <c r="R249" s="241"/>
      <c r="S249" s="241"/>
      <c r="T249" s="242"/>
      <c r="U249" s="13"/>
      <c r="V249" s="13"/>
      <c r="W249" s="13"/>
      <c r="X249" s="13"/>
      <c r="Y249" s="13"/>
      <c r="Z249" s="13"/>
      <c r="AA249" s="13"/>
      <c r="AB249" s="13"/>
      <c r="AC249" s="13"/>
      <c r="AD249" s="13"/>
      <c r="AE249" s="13"/>
      <c r="AT249" s="243" t="s">
        <v>129</v>
      </c>
      <c r="AU249" s="243" t="s">
        <v>78</v>
      </c>
      <c r="AV249" s="13" t="s">
        <v>78</v>
      </c>
      <c r="AW249" s="13" t="s">
        <v>31</v>
      </c>
      <c r="AX249" s="13" t="s">
        <v>69</v>
      </c>
      <c r="AY249" s="243" t="s">
        <v>120</v>
      </c>
    </row>
    <row r="250" s="13" customFormat="1">
      <c r="A250" s="13"/>
      <c r="B250" s="232"/>
      <c r="C250" s="233"/>
      <c r="D250" s="234" t="s">
        <v>129</v>
      </c>
      <c r="E250" s="235" t="s">
        <v>19</v>
      </c>
      <c r="F250" s="236" t="s">
        <v>411</v>
      </c>
      <c r="G250" s="233"/>
      <c r="H250" s="237">
        <v>150</v>
      </c>
      <c r="I250" s="238"/>
      <c r="J250" s="233"/>
      <c r="K250" s="233"/>
      <c r="L250" s="239"/>
      <c r="M250" s="240"/>
      <c r="N250" s="241"/>
      <c r="O250" s="241"/>
      <c r="P250" s="241"/>
      <c r="Q250" s="241"/>
      <c r="R250" s="241"/>
      <c r="S250" s="241"/>
      <c r="T250" s="242"/>
      <c r="U250" s="13"/>
      <c r="V250" s="13"/>
      <c r="W250" s="13"/>
      <c r="X250" s="13"/>
      <c r="Y250" s="13"/>
      <c r="Z250" s="13"/>
      <c r="AA250" s="13"/>
      <c r="AB250" s="13"/>
      <c r="AC250" s="13"/>
      <c r="AD250" s="13"/>
      <c r="AE250" s="13"/>
      <c r="AT250" s="243" t="s">
        <v>129</v>
      </c>
      <c r="AU250" s="243" t="s">
        <v>78</v>
      </c>
      <c r="AV250" s="13" t="s">
        <v>78</v>
      </c>
      <c r="AW250" s="13" t="s">
        <v>31</v>
      </c>
      <c r="AX250" s="13" t="s">
        <v>69</v>
      </c>
      <c r="AY250" s="243" t="s">
        <v>120</v>
      </c>
    </row>
    <row r="251" s="13" customFormat="1">
      <c r="A251" s="13"/>
      <c r="B251" s="232"/>
      <c r="C251" s="233"/>
      <c r="D251" s="234" t="s">
        <v>129</v>
      </c>
      <c r="E251" s="235" t="s">
        <v>19</v>
      </c>
      <c r="F251" s="236" t="s">
        <v>412</v>
      </c>
      <c r="G251" s="233"/>
      <c r="H251" s="237">
        <v>18.399999999999999</v>
      </c>
      <c r="I251" s="238"/>
      <c r="J251" s="233"/>
      <c r="K251" s="233"/>
      <c r="L251" s="239"/>
      <c r="M251" s="240"/>
      <c r="N251" s="241"/>
      <c r="O251" s="241"/>
      <c r="P251" s="241"/>
      <c r="Q251" s="241"/>
      <c r="R251" s="241"/>
      <c r="S251" s="241"/>
      <c r="T251" s="242"/>
      <c r="U251" s="13"/>
      <c r="V251" s="13"/>
      <c r="W251" s="13"/>
      <c r="X251" s="13"/>
      <c r="Y251" s="13"/>
      <c r="Z251" s="13"/>
      <c r="AA251" s="13"/>
      <c r="AB251" s="13"/>
      <c r="AC251" s="13"/>
      <c r="AD251" s="13"/>
      <c r="AE251" s="13"/>
      <c r="AT251" s="243" t="s">
        <v>129</v>
      </c>
      <c r="AU251" s="243" t="s">
        <v>78</v>
      </c>
      <c r="AV251" s="13" t="s">
        <v>78</v>
      </c>
      <c r="AW251" s="13" t="s">
        <v>31</v>
      </c>
      <c r="AX251" s="13" t="s">
        <v>69</v>
      </c>
      <c r="AY251" s="243" t="s">
        <v>120</v>
      </c>
    </row>
    <row r="252" s="14" customFormat="1">
      <c r="A252" s="14"/>
      <c r="B252" s="257"/>
      <c r="C252" s="258"/>
      <c r="D252" s="234" t="s">
        <v>129</v>
      </c>
      <c r="E252" s="259" t="s">
        <v>19</v>
      </c>
      <c r="F252" s="260" t="s">
        <v>186</v>
      </c>
      <c r="G252" s="258"/>
      <c r="H252" s="261">
        <v>1049.5</v>
      </c>
      <c r="I252" s="262"/>
      <c r="J252" s="258"/>
      <c r="K252" s="258"/>
      <c r="L252" s="263"/>
      <c r="M252" s="264"/>
      <c r="N252" s="265"/>
      <c r="O252" s="265"/>
      <c r="P252" s="265"/>
      <c r="Q252" s="265"/>
      <c r="R252" s="265"/>
      <c r="S252" s="265"/>
      <c r="T252" s="266"/>
      <c r="U252" s="14"/>
      <c r="V252" s="14"/>
      <c r="W252" s="14"/>
      <c r="X252" s="14"/>
      <c r="Y252" s="14"/>
      <c r="Z252" s="14"/>
      <c r="AA252" s="14"/>
      <c r="AB252" s="14"/>
      <c r="AC252" s="14"/>
      <c r="AD252" s="14"/>
      <c r="AE252" s="14"/>
      <c r="AT252" s="267" t="s">
        <v>129</v>
      </c>
      <c r="AU252" s="267" t="s">
        <v>78</v>
      </c>
      <c r="AV252" s="14" t="s">
        <v>127</v>
      </c>
      <c r="AW252" s="14" t="s">
        <v>31</v>
      </c>
      <c r="AX252" s="14" t="s">
        <v>76</v>
      </c>
      <c r="AY252" s="267" t="s">
        <v>120</v>
      </c>
    </row>
    <row r="253" s="2" customFormat="1" ht="21.75" customHeight="1">
      <c r="A253" s="38"/>
      <c r="B253" s="39"/>
      <c r="C253" s="219" t="s">
        <v>413</v>
      </c>
      <c r="D253" s="219" t="s">
        <v>122</v>
      </c>
      <c r="E253" s="220" t="s">
        <v>414</v>
      </c>
      <c r="F253" s="221" t="s">
        <v>415</v>
      </c>
      <c r="G253" s="222" t="s">
        <v>175</v>
      </c>
      <c r="H253" s="223">
        <v>12335.4</v>
      </c>
      <c r="I253" s="224"/>
      <c r="J253" s="225">
        <f>ROUND(I253*H253,2)</f>
        <v>0</v>
      </c>
      <c r="K253" s="221" t="s">
        <v>134</v>
      </c>
      <c r="L253" s="44"/>
      <c r="M253" s="226" t="s">
        <v>19</v>
      </c>
      <c r="N253" s="227" t="s">
        <v>40</v>
      </c>
      <c r="O253" s="84"/>
      <c r="P253" s="228">
        <f>O253*H253</f>
        <v>0</v>
      </c>
      <c r="Q253" s="228">
        <v>0</v>
      </c>
      <c r="R253" s="228">
        <f>Q253*H253</f>
        <v>0</v>
      </c>
      <c r="S253" s="228">
        <v>0</v>
      </c>
      <c r="T253" s="229">
        <f>S253*H253</f>
        <v>0</v>
      </c>
      <c r="U253" s="38"/>
      <c r="V253" s="38"/>
      <c r="W253" s="38"/>
      <c r="X253" s="38"/>
      <c r="Y253" s="38"/>
      <c r="Z253" s="38"/>
      <c r="AA253" s="38"/>
      <c r="AB253" s="38"/>
      <c r="AC253" s="38"/>
      <c r="AD253" s="38"/>
      <c r="AE253" s="38"/>
      <c r="AR253" s="230" t="s">
        <v>127</v>
      </c>
      <c r="AT253" s="230" t="s">
        <v>122</v>
      </c>
      <c r="AU253" s="230" t="s">
        <v>78</v>
      </c>
      <c r="AY253" s="17" t="s">
        <v>120</v>
      </c>
      <c r="BE253" s="231">
        <f>IF(N253="základní",J253,0)</f>
        <v>0</v>
      </c>
      <c r="BF253" s="231">
        <f>IF(N253="snížená",J253,0)</f>
        <v>0</v>
      </c>
      <c r="BG253" s="231">
        <f>IF(N253="zákl. přenesená",J253,0)</f>
        <v>0</v>
      </c>
      <c r="BH253" s="231">
        <f>IF(N253="sníž. přenesená",J253,0)</f>
        <v>0</v>
      </c>
      <c r="BI253" s="231">
        <f>IF(N253="nulová",J253,0)</f>
        <v>0</v>
      </c>
      <c r="BJ253" s="17" t="s">
        <v>76</v>
      </c>
      <c r="BK253" s="231">
        <f>ROUND(I253*H253,2)</f>
        <v>0</v>
      </c>
      <c r="BL253" s="17" t="s">
        <v>127</v>
      </c>
      <c r="BM253" s="230" t="s">
        <v>416</v>
      </c>
    </row>
    <row r="254" s="2" customFormat="1">
      <c r="A254" s="38"/>
      <c r="B254" s="39"/>
      <c r="C254" s="40"/>
      <c r="D254" s="234" t="s">
        <v>136</v>
      </c>
      <c r="E254" s="40"/>
      <c r="F254" s="244" t="s">
        <v>408</v>
      </c>
      <c r="G254" s="40"/>
      <c r="H254" s="40"/>
      <c r="I254" s="137"/>
      <c r="J254" s="40"/>
      <c r="K254" s="40"/>
      <c r="L254" s="44"/>
      <c r="M254" s="245"/>
      <c r="N254" s="246"/>
      <c r="O254" s="84"/>
      <c r="P254" s="84"/>
      <c r="Q254" s="84"/>
      <c r="R254" s="84"/>
      <c r="S254" s="84"/>
      <c r="T254" s="85"/>
      <c r="U254" s="38"/>
      <c r="V254" s="38"/>
      <c r="W254" s="38"/>
      <c r="X254" s="38"/>
      <c r="Y254" s="38"/>
      <c r="Z254" s="38"/>
      <c r="AA254" s="38"/>
      <c r="AB254" s="38"/>
      <c r="AC254" s="38"/>
      <c r="AD254" s="38"/>
      <c r="AE254" s="38"/>
      <c r="AT254" s="17" t="s">
        <v>136</v>
      </c>
      <c r="AU254" s="17" t="s">
        <v>78</v>
      </c>
    </row>
    <row r="255" s="13" customFormat="1">
      <c r="A255" s="13"/>
      <c r="B255" s="232"/>
      <c r="C255" s="233"/>
      <c r="D255" s="234" t="s">
        <v>129</v>
      </c>
      <c r="E255" s="235" t="s">
        <v>19</v>
      </c>
      <c r="F255" s="236" t="s">
        <v>417</v>
      </c>
      <c r="G255" s="233"/>
      <c r="H255" s="237">
        <v>9885.3999999999996</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129</v>
      </c>
      <c r="AU255" s="243" t="s">
        <v>78</v>
      </c>
      <c r="AV255" s="13" t="s">
        <v>78</v>
      </c>
      <c r="AW255" s="13" t="s">
        <v>31</v>
      </c>
      <c r="AX255" s="13" t="s">
        <v>69</v>
      </c>
      <c r="AY255" s="243" t="s">
        <v>120</v>
      </c>
    </row>
    <row r="256" s="13" customFormat="1">
      <c r="A256" s="13"/>
      <c r="B256" s="232"/>
      <c r="C256" s="233"/>
      <c r="D256" s="234" t="s">
        <v>129</v>
      </c>
      <c r="E256" s="235" t="s">
        <v>19</v>
      </c>
      <c r="F256" s="236" t="s">
        <v>418</v>
      </c>
      <c r="G256" s="233"/>
      <c r="H256" s="237">
        <v>2450</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129</v>
      </c>
      <c r="AU256" s="243" t="s">
        <v>78</v>
      </c>
      <c r="AV256" s="13" t="s">
        <v>78</v>
      </c>
      <c r="AW256" s="13" t="s">
        <v>31</v>
      </c>
      <c r="AX256" s="13" t="s">
        <v>69</v>
      </c>
      <c r="AY256" s="243" t="s">
        <v>120</v>
      </c>
    </row>
    <row r="257" s="14" customFormat="1">
      <c r="A257" s="14"/>
      <c r="B257" s="257"/>
      <c r="C257" s="258"/>
      <c r="D257" s="234" t="s">
        <v>129</v>
      </c>
      <c r="E257" s="259" t="s">
        <v>19</v>
      </c>
      <c r="F257" s="260" t="s">
        <v>186</v>
      </c>
      <c r="G257" s="258"/>
      <c r="H257" s="261">
        <v>12335.4</v>
      </c>
      <c r="I257" s="262"/>
      <c r="J257" s="258"/>
      <c r="K257" s="258"/>
      <c r="L257" s="263"/>
      <c r="M257" s="264"/>
      <c r="N257" s="265"/>
      <c r="O257" s="265"/>
      <c r="P257" s="265"/>
      <c r="Q257" s="265"/>
      <c r="R257" s="265"/>
      <c r="S257" s="265"/>
      <c r="T257" s="266"/>
      <c r="U257" s="14"/>
      <c r="V257" s="14"/>
      <c r="W257" s="14"/>
      <c r="X257" s="14"/>
      <c r="Y257" s="14"/>
      <c r="Z257" s="14"/>
      <c r="AA257" s="14"/>
      <c r="AB257" s="14"/>
      <c r="AC257" s="14"/>
      <c r="AD257" s="14"/>
      <c r="AE257" s="14"/>
      <c r="AT257" s="267" t="s">
        <v>129</v>
      </c>
      <c r="AU257" s="267" t="s">
        <v>78</v>
      </c>
      <c r="AV257" s="14" t="s">
        <v>127</v>
      </c>
      <c r="AW257" s="14" t="s">
        <v>31</v>
      </c>
      <c r="AX257" s="14" t="s">
        <v>76</v>
      </c>
      <c r="AY257" s="267" t="s">
        <v>120</v>
      </c>
    </row>
    <row r="258" s="2" customFormat="1" ht="16.5" customHeight="1">
      <c r="A258" s="38"/>
      <c r="B258" s="39"/>
      <c r="C258" s="219" t="s">
        <v>419</v>
      </c>
      <c r="D258" s="219" t="s">
        <v>122</v>
      </c>
      <c r="E258" s="220" t="s">
        <v>420</v>
      </c>
      <c r="F258" s="221" t="s">
        <v>421</v>
      </c>
      <c r="G258" s="222" t="s">
        <v>175</v>
      </c>
      <c r="H258" s="223">
        <v>175</v>
      </c>
      <c r="I258" s="224"/>
      <c r="J258" s="225">
        <f>ROUND(I258*H258,2)</f>
        <v>0</v>
      </c>
      <c r="K258" s="221" t="s">
        <v>126</v>
      </c>
      <c r="L258" s="44"/>
      <c r="M258" s="226" t="s">
        <v>19</v>
      </c>
      <c r="N258" s="227" t="s">
        <v>40</v>
      </c>
      <c r="O258" s="84"/>
      <c r="P258" s="228">
        <f>O258*H258</f>
        <v>0</v>
      </c>
      <c r="Q258" s="228">
        <v>0</v>
      </c>
      <c r="R258" s="228">
        <f>Q258*H258</f>
        <v>0</v>
      </c>
      <c r="S258" s="228">
        <v>0</v>
      </c>
      <c r="T258" s="229">
        <f>S258*H258</f>
        <v>0</v>
      </c>
      <c r="U258" s="38"/>
      <c r="V258" s="38"/>
      <c r="W258" s="38"/>
      <c r="X258" s="38"/>
      <c r="Y258" s="38"/>
      <c r="Z258" s="38"/>
      <c r="AA258" s="38"/>
      <c r="AB258" s="38"/>
      <c r="AC258" s="38"/>
      <c r="AD258" s="38"/>
      <c r="AE258" s="38"/>
      <c r="AR258" s="230" t="s">
        <v>127</v>
      </c>
      <c r="AT258" s="230" t="s">
        <v>122</v>
      </c>
      <c r="AU258" s="230" t="s">
        <v>78</v>
      </c>
      <c r="AY258" s="17" t="s">
        <v>120</v>
      </c>
      <c r="BE258" s="231">
        <f>IF(N258="základní",J258,0)</f>
        <v>0</v>
      </c>
      <c r="BF258" s="231">
        <f>IF(N258="snížená",J258,0)</f>
        <v>0</v>
      </c>
      <c r="BG258" s="231">
        <f>IF(N258="zákl. přenesená",J258,0)</f>
        <v>0</v>
      </c>
      <c r="BH258" s="231">
        <f>IF(N258="sníž. přenesená",J258,0)</f>
        <v>0</v>
      </c>
      <c r="BI258" s="231">
        <f>IF(N258="nulová",J258,0)</f>
        <v>0</v>
      </c>
      <c r="BJ258" s="17" t="s">
        <v>76</v>
      </c>
      <c r="BK258" s="231">
        <f>ROUND(I258*H258,2)</f>
        <v>0</v>
      </c>
      <c r="BL258" s="17" t="s">
        <v>127</v>
      </c>
      <c r="BM258" s="230" t="s">
        <v>422</v>
      </c>
    </row>
    <row r="259" s="13" customFormat="1">
      <c r="A259" s="13"/>
      <c r="B259" s="232"/>
      <c r="C259" s="233"/>
      <c r="D259" s="234" t="s">
        <v>129</v>
      </c>
      <c r="E259" s="235" t="s">
        <v>19</v>
      </c>
      <c r="F259" s="236" t="s">
        <v>423</v>
      </c>
      <c r="G259" s="233"/>
      <c r="H259" s="237">
        <v>175</v>
      </c>
      <c r="I259" s="238"/>
      <c r="J259" s="233"/>
      <c r="K259" s="233"/>
      <c r="L259" s="239"/>
      <c r="M259" s="240"/>
      <c r="N259" s="241"/>
      <c r="O259" s="241"/>
      <c r="P259" s="241"/>
      <c r="Q259" s="241"/>
      <c r="R259" s="241"/>
      <c r="S259" s="241"/>
      <c r="T259" s="242"/>
      <c r="U259" s="13"/>
      <c r="V259" s="13"/>
      <c r="W259" s="13"/>
      <c r="X259" s="13"/>
      <c r="Y259" s="13"/>
      <c r="Z259" s="13"/>
      <c r="AA259" s="13"/>
      <c r="AB259" s="13"/>
      <c r="AC259" s="13"/>
      <c r="AD259" s="13"/>
      <c r="AE259" s="13"/>
      <c r="AT259" s="243" t="s">
        <v>129</v>
      </c>
      <c r="AU259" s="243" t="s">
        <v>78</v>
      </c>
      <c r="AV259" s="13" t="s">
        <v>78</v>
      </c>
      <c r="AW259" s="13" t="s">
        <v>31</v>
      </c>
      <c r="AX259" s="13" t="s">
        <v>76</v>
      </c>
      <c r="AY259" s="243" t="s">
        <v>120</v>
      </c>
    </row>
    <row r="260" s="2" customFormat="1" ht="21.75" customHeight="1">
      <c r="A260" s="38"/>
      <c r="B260" s="39"/>
      <c r="C260" s="219" t="s">
        <v>424</v>
      </c>
      <c r="D260" s="219" t="s">
        <v>122</v>
      </c>
      <c r="E260" s="220" t="s">
        <v>425</v>
      </c>
      <c r="F260" s="221" t="s">
        <v>426</v>
      </c>
      <c r="G260" s="222" t="s">
        <v>175</v>
      </c>
      <c r="H260" s="223">
        <v>105.91500000000001</v>
      </c>
      <c r="I260" s="224"/>
      <c r="J260" s="225">
        <f>ROUND(I260*H260,2)</f>
        <v>0</v>
      </c>
      <c r="K260" s="221" t="s">
        <v>134</v>
      </c>
      <c r="L260" s="44"/>
      <c r="M260" s="226" t="s">
        <v>19</v>
      </c>
      <c r="N260" s="227" t="s">
        <v>40</v>
      </c>
      <c r="O260" s="84"/>
      <c r="P260" s="228">
        <f>O260*H260</f>
        <v>0</v>
      </c>
      <c r="Q260" s="228">
        <v>0</v>
      </c>
      <c r="R260" s="228">
        <f>Q260*H260</f>
        <v>0</v>
      </c>
      <c r="S260" s="228">
        <v>0</v>
      </c>
      <c r="T260" s="229">
        <f>S260*H260</f>
        <v>0</v>
      </c>
      <c r="U260" s="38"/>
      <c r="V260" s="38"/>
      <c r="W260" s="38"/>
      <c r="X260" s="38"/>
      <c r="Y260" s="38"/>
      <c r="Z260" s="38"/>
      <c r="AA260" s="38"/>
      <c r="AB260" s="38"/>
      <c r="AC260" s="38"/>
      <c r="AD260" s="38"/>
      <c r="AE260" s="38"/>
      <c r="AR260" s="230" t="s">
        <v>127</v>
      </c>
      <c r="AT260" s="230" t="s">
        <v>122</v>
      </c>
      <c r="AU260" s="230" t="s">
        <v>78</v>
      </c>
      <c r="AY260" s="17" t="s">
        <v>120</v>
      </c>
      <c r="BE260" s="231">
        <f>IF(N260="základní",J260,0)</f>
        <v>0</v>
      </c>
      <c r="BF260" s="231">
        <f>IF(N260="snížená",J260,0)</f>
        <v>0</v>
      </c>
      <c r="BG260" s="231">
        <f>IF(N260="zákl. přenesená",J260,0)</f>
        <v>0</v>
      </c>
      <c r="BH260" s="231">
        <f>IF(N260="sníž. přenesená",J260,0)</f>
        <v>0</v>
      </c>
      <c r="BI260" s="231">
        <f>IF(N260="nulová",J260,0)</f>
        <v>0</v>
      </c>
      <c r="BJ260" s="17" t="s">
        <v>76</v>
      </c>
      <c r="BK260" s="231">
        <f>ROUND(I260*H260,2)</f>
        <v>0</v>
      </c>
      <c r="BL260" s="17" t="s">
        <v>127</v>
      </c>
      <c r="BM260" s="230" t="s">
        <v>427</v>
      </c>
    </row>
    <row r="261" s="2" customFormat="1">
      <c r="A261" s="38"/>
      <c r="B261" s="39"/>
      <c r="C261" s="40"/>
      <c r="D261" s="234" t="s">
        <v>136</v>
      </c>
      <c r="E261" s="40"/>
      <c r="F261" s="244" t="s">
        <v>428</v>
      </c>
      <c r="G261" s="40"/>
      <c r="H261" s="40"/>
      <c r="I261" s="137"/>
      <c r="J261" s="40"/>
      <c r="K261" s="40"/>
      <c r="L261" s="44"/>
      <c r="M261" s="245"/>
      <c r="N261" s="246"/>
      <c r="O261" s="84"/>
      <c r="P261" s="84"/>
      <c r="Q261" s="84"/>
      <c r="R261" s="84"/>
      <c r="S261" s="84"/>
      <c r="T261" s="85"/>
      <c r="U261" s="38"/>
      <c r="V261" s="38"/>
      <c r="W261" s="38"/>
      <c r="X261" s="38"/>
      <c r="Y261" s="38"/>
      <c r="Z261" s="38"/>
      <c r="AA261" s="38"/>
      <c r="AB261" s="38"/>
      <c r="AC261" s="38"/>
      <c r="AD261" s="38"/>
      <c r="AE261" s="38"/>
      <c r="AT261" s="17" t="s">
        <v>136</v>
      </c>
      <c r="AU261" s="17" t="s">
        <v>78</v>
      </c>
    </row>
    <row r="262" s="13" customFormat="1">
      <c r="A262" s="13"/>
      <c r="B262" s="232"/>
      <c r="C262" s="233"/>
      <c r="D262" s="234" t="s">
        <v>129</v>
      </c>
      <c r="E262" s="235" t="s">
        <v>19</v>
      </c>
      <c r="F262" s="236" t="s">
        <v>429</v>
      </c>
      <c r="G262" s="233"/>
      <c r="H262" s="237">
        <v>105.91500000000001</v>
      </c>
      <c r="I262" s="238"/>
      <c r="J262" s="233"/>
      <c r="K262" s="233"/>
      <c r="L262" s="239"/>
      <c r="M262" s="240"/>
      <c r="N262" s="241"/>
      <c r="O262" s="241"/>
      <c r="P262" s="241"/>
      <c r="Q262" s="241"/>
      <c r="R262" s="241"/>
      <c r="S262" s="241"/>
      <c r="T262" s="242"/>
      <c r="U262" s="13"/>
      <c r="V262" s="13"/>
      <c r="W262" s="13"/>
      <c r="X262" s="13"/>
      <c r="Y262" s="13"/>
      <c r="Z262" s="13"/>
      <c r="AA262" s="13"/>
      <c r="AB262" s="13"/>
      <c r="AC262" s="13"/>
      <c r="AD262" s="13"/>
      <c r="AE262" s="13"/>
      <c r="AT262" s="243" t="s">
        <v>129</v>
      </c>
      <c r="AU262" s="243" t="s">
        <v>78</v>
      </c>
      <c r="AV262" s="13" t="s">
        <v>78</v>
      </c>
      <c r="AW262" s="13" t="s">
        <v>31</v>
      </c>
      <c r="AX262" s="13" t="s">
        <v>76</v>
      </c>
      <c r="AY262" s="243" t="s">
        <v>120</v>
      </c>
    </row>
    <row r="263" s="2" customFormat="1" ht="16.5" customHeight="1">
      <c r="A263" s="38"/>
      <c r="B263" s="39"/>
      <c r="C263" s="219" t="s">
        <v>430</v>
      </c>
      <c r="D263" s="219" t="s">
        <v>122</v>
      </c>
      <c r="E263" s="220" t="s">
        <v>431</v>
      </c>
      <c r="F263" s="221" t="s">
        <v>432</v>
      </c>
      <c r="G263" s="222" t="s">
        <v>175</v>
      </c>
      <c r="H263" s="223">
        <v>600.18499999999995</v>
      </c>
      <c r="I263" s="224"/>
      <c r="J263" s="225">
        <f>ROUND(I263*H263,2)</f>
        <v>0</v>
      </c>
      <c r="K263" s="221" t="s">
        <v>126</v>
      </c>
      <c r="L263" s="44"/>
      <c r="M263" s="226" t="s">
        <v>19</v>
      </c>
      <c r="N263" s="227" t="s">
        <v>40</v>
      </c>
      <c r="O263" s="84"/>
      <c r="P263" s="228">
        <f>O263*H263</f>
        <v>0</v>
      </c>
      <c r="Q263" s="228">
        <v>0</v>
      </c>
      <c r="R263" s="228">
        <f>Q263*H263</f>
        <v>0</v>
      </c>
      <c r="S263" s="228">
        <v>0</v>
      </c>
      <c r="T263" s="229">
        <f>S263*H263</f>
        <v>0</v>
      </c>
      <c r="U263" s="38"/>
      <c r="V263" s="38"/>
      <c r="W263" s="38"/>
      <c r="X263" s="38"/>
      <c r="Y263" s="38"/>
      <c r="Z263" s="38"/>
      <c r="AA263" s="38"/>
      <c r="AB263" s="38"/>
      <c r="AC263" s="38"/>
      <c r="AD263" s="38"/>
      <c r="AE263" s="38"/>
      <c r="AR263" s="230" t="s">
        <v>127</v>
      </c>
      <c r="AT263" s="230" t="s">
        <v>122</v>
      </c>
      <c r="AU263" s="230" t="s">
        <v>78</v>
      </c>
      <c r="AY263" s="17" t="s">
        <v>120</v>
      </c>
      <c r="BE263" s="231">
        <f>IF(N263="základní",J263,0)</f>
        <v>0</v>
      </c>
      <c r="BF263" s="231">
        <f>IF(N263="snížená",J263,0)</f>
        <v>0</v>
      </c>
      <c r="BG263" s="231">
        <f>IF(N263="zákl. přenesená",J263,0)</f>
        <v>0</v>
      </c>
      <c r="BH263" s="231">
        <f>IF(N263="sníž. přenesená",J263,0)</f>
        <v>0</v>
      </c>
      <c r="BI263" s="231">
        <f>IF(N263="nulová",J263,0)</f>
        <v>0</v>
      </c>
      <c r="BJ263" s="17" t="s">
        <v>76</v>
      </c>
      <c r="BK263" s="231">
        <f>ROUND(I263*H263,2)</f>
        <v>0</v>
      </c>
      <c r="BL263" s="17" t="s">
        <v>127</v>
      </c>
      <c r="BM263" s="230" t="s">
        <v>433</v>
      </c>
    </row>
    <row r="264" s="13" customFormat="1">
      <c r="A264" s="13"/>
      <c r="B264" s="232"/>
      <c r="C264" s="233"/>
      <c r="D264" s="234" t="s">
        <v>129</v>
      </c>
      <c r="E264" s="235" t="s">
        <v>19</v>
      </c>
      <c r="F264" s="236" t="s">
        <v>434</v>
      </c>
      <c r="G264" s="233"/>
      <c r="H264" s="237">
        <v>600.18499999999995</v>
      </c>
      <c r="I264" s="238"/>
      <c r="J264" s="233"/>
      <c r="K264" s="233"/>
      <c r="L264" s="239"/>
      <c r="M264" s="268"/>
      <c r="N264" s="269"/>
      <c r="O264" s="269"/>
      <c r="P264" s="269"/>
      <c r="Q264" s="269"/>
      <c r="R264" s="269"/>
      <c r="S264" s="269"/>
      <c r="T264" s="270"/>
      <c r="U264" s="13"/>
      <c r="V264" s="13"/>
      <c r="W264" s="13"/>
      <c r="X264" s="13"/>
      <c r="Y264" s="13"/>
      <c r="Z264" s="13"/>
      <c r="AA264" s="13"/>
      <c r="AB264" s="13"/>
      <c r="AC264" s="13"/>
      <c r="AD264" s="13"/>
      <c r="AE264" s="13"/>
      <c r="AT264" s="243" t="s">
        <v>129</v>
      </c>
      <c r="AU264" s="243" t="s">
        <v>78</v>
      </c>
      <c r="AV264" s="13" t="s">
        <v>78</v>
      </c>
      <c r="AW264" s="13" t="s">
        <v>31</v>
      </c>
      <c r="AX264" s="13" t="s">
        <v>76</v>
      </c>
      <c r="AY264" s="243" t="s">
        <v>120</v>
      </c>
    </row>
    <row r="265" s="2" customFormat="1" ht="6.96" customHeight="1">
      <c r="A265" s="38"/>
      <c r="B265" s="59"/>
      <c r="C265" s="60"/>
      <c r="D265" s="60"/>
      <c r="E265" s="60"/>
      <c r="F265" s="60"/>
      <c r="G265" s="60"/>
      <c r="H265" s="60"/>
      <c r="I265" s="167"/>
      <c r="J265" s="60"/>
      <c r="K265" s="60"/>
      <c r="L265" s="44"/>
      <c r="M265" s="38"/>
      <c r="O265" s="38"/>
      <c r="P265" s="38"/>
      <c r="Q265" s="38"/>
      <c r="R265" s="38"/>
      <c r="S265" s="38"/>
      <c r="T265" s="38"/>
      <c r="U265" s="38"/>
      <c r="V265" s="38"/>
      <c r="W265" s="38"/>
      <c r="X265" s="38"/>
      <c r="Y265" s="38"/>
      <c r="Z265" s="38"/>
      <c r="AA265" s="38"/>
      <c r="AB265" s="38"/>
      <c r="AC265" s="38"/>
      <c r="AD265" s="38"/>
      <c r="AE265" s="38"/>
    </row>
  </sheetData>
  <sheetProtection sheet="1" autoFilter="0" formatColumns="0" formatRows="0" objects="1" scenarios="1" spinCount="100000" saltValue="czCEu/cRl212DKn5brAt3024os7sdi+K9629L9fuJuEU6KZbVaiHZwmxQ4qOb+y9zqtFiO0aQ/y1O6MxN3gGnA==" hashValue="NetovzWhq/GdH/YpU9YhKa6Zm9wJJCHmOR3aH7znbrk6AT987xNKJQDKoNP0RcYyWs2MrJjtweWLH55FPUopiQ==" algorithmName="SHA-512" password="CC35"/>
  <autoFilter ref="C86:K264"/>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8"/>
      <c r="L2" s="1"/>
      <c r="M2" s="1"/>
      <c r="N2" s="1"/>
      <c r="O2" s="1"/>
      <c r="P2" s="1"/>
      <c r="Q2" s="1"/>
      <c r="R2" s="1"/>
      <c r="S2" s="1"/>
      <c r="T2" s="1"/>
      <c r="U2" s="1"/>
      <c r="V2" s="1"/>
      <c r="AT2" s="17" t="s">
        <v>81</v>
      </c>
    </row>
    <row r="3" s="1" customFormat="1" ht="6.96" customHeight="1">
      <c r="B3" s="130"/>
      <c r="C3" s="131"/>
      <c r="D3" s="131"/>
      <c r="E3" s="131"/>
      <c r="F3" s="131"/>
      <c r="G3" s="131"/>
      <c r="H3" s="131"/>
      <c r="I3" s="132"/>
      <c r="J3" s="131"/>
      <c r="K3" s="131"/>
      <c r="L3" s="20"/>
      <c r="AT3" s="17" t="s">
        <v>78</v>
      </c>
    </row>
    <row r="4" s="1" customFormat="1" ht="24.96" customHeight="1">
      <c r="B4" s="20"/>
      <c r="D4" s="133" t="s">
        <v>90</v>
      </c>
      <c r="I4" s="128"/>
      <c r="L4" s="20"/>
      <c r="M4" s="134" t="s">
        <v>10</v>
      </c>
      <c r="AT4" s="17" t="s">
        <v>4</v>
      </c>
    </row>
    <row r="5" s="1" customFormat="1" ht="6.96" customHeight="1">
      <c r="B5" s="20"/>
      <c r="I5" s="128"/>
      <c r="L5" s="20"/>
    </row>
    <row r="6" s="1" customFormat="1" ht="12" customHeight="1">
      <c r="B6" s="20"/>
      <c r="D6" s="135" t="s">
        <v>16</v>
      </c>
      <c r="I6" s="128"/>
      <c r="L6" s="20"/>
    </row>
    <row r="7" s="1" customFormat="1" ht="16.5" customHeight="1">
      <c r="B7" s="20"/>
      <c r="E7" s="136" t="str">
        <f>'Rekapitulace stavby'!K6</f>
        <v>Klikatá SÚ,č.13279,Praha 5 ( Puchmajerova- OK U Trezovky)</v>
      </c>
      <c r="F7" s="135"/>
      <c r="G7" s="135"/>
      <c r="H7" s="135"/>
      <c r="I7" s="128"/>
      <c r="L7" s="20"/>
    </row>
    <row r="8" s="2" customFormat="1" ht="12" customHeight="1">
      <c r="A8" s="38"/>
      <c r="B8" s="44"/>
      <c r="C8" s="38"/>
      <c r="D8" s="135" t="s">
        <v>91</v>
      </c>
      <c r="E8" s="38"/>
      <c r="F8" s="38"/>
      <c r="G8" s="38"/>
      <c r="H8" s="38"/>
      <c r="I8" s="137"/>
      <c r="J8" s="38"/>
      <c r="K8" s="38"/>
      <c r="L8" s="138"/>
      <c r="S8" s="38"/>
      <c r="T8" s="38"/>
      <c r="U8" s="38"/>
      <c r="V8" s="38"/>
      <c r="W8" s="38"/>
      <c r="X8" s="38"/>
      <c r="Y8" s="38"/>
      <c r="Z8" s="38"/>
      <c r="AA8" s="38"/>
      <c r="AB8" s="38"/>
      <c r="AC8" s="38"/>
      <c r="AD8" s="38"/>
      <c r="AE8" s="38"/>
    </row>
    <row r="9" s="2" customFormat="1" ht="16.5" customHeight="1">
      <c r="A9" s="38"/>
      <c r="B9" s="44"/>
      <c r="C9" s="38"/>
      <c r="D9" s="38"/>
      <c r="E9" s="139" t="s">
        <v>435</v>
      </c>
      <c r="F9" s="38"/>
      <c r="G9" s="38"/>
      <c r="H9" s="38"/>
      <c r="I9" s="137"/>
      <c r="J9" s="38"/>
      <c r="K9" s="38"/>
      <c r="L9" s="138"/>
      <c r="S9" s="38"/>
      <c r="T9" s="38"/>
      <c r="U9" s="38"/>
      <c r="V9" s="38"/>
      <c r="W9" s="38"/>
      <c r="X9" s="38"/>
      <c r="Y9" s="38"/>
      <c r="Z9" s="38"/>
      <c r="AA9" s="38"/>
      <c r="AB9" s="38"/>
      <c r="AC9" s="38"/>
      <c r="AD9" s="38"/>
      <c r="AE9" s="38"/>
    </row>
    <row r="10" s="2" customFormat="1">
      <c r="A10" s="38"/>
      <c r="B10" s="44"/>
      <c r="C10" s="38"/>
      <c r="D10" s="38"/>
      <c r="E10" s="38"/>
      <c r="F10" s="38"/>
      <c r="G10" s="38"/>
      <c r="H10" s="38"/>
      <c r="I10" s="137"/>
      <c r="J10" s="38"/>
      <c r="K10" s="38"/>
      <c r="L10" s="138"/>
      <c r="S10" s="38"/>
      <c r="T10" s="38"/>
      <c r="U10" s="38"/>
      <c r="V10" s="38"/>
      <c r="W10" s="38"/>
      <c r="X10" s="38"/>
      <c r="Y10" s="38"/>
      <c r="Z10" s="38"/>
      <c r="AA10" s="38"/>
      <c r="AB10" s="38"/>
      <c r="AC10" s="38"/>
      <c r="AD10" s="38"/>
      <c r="AE10" s="38"/>
    </row>
    <row r="11" s="2" customFormat="1" ht="12" customHeight="1">
      <c r="A11" s="38"/>
      <c r="B11" s="44"/>
      <c r="C11" s="38"/>
      <c r="D11" s="135" t="s">
        <v>18</v>
      </c>
      <c r="E11" s="38"/>
      <c r="F11" s="140" t="s">
        <v>19</v>
      </c>
      <c r="G11" s="38"/>
      <c r="H11" s="38"/>
      <c r="I11" s="141" t="s">
        <v>20</v>
      </c>
      <c r="J11" s="140" t="s">
        <v>19</v>
      </c>
      <c r="K11" s="38"/>
      <c r="L11" s="138"/>
      <c r="S11" s="38"/>
      <c r="T11" s="38"/>
      <c r="U11" s="38"/>
      <c r="V11" s="38"/>
      <c r="W11" s="38"/>
      <c r="X11" s="38"/>
      <c r="Y11" s="38"/>
      <c r="Z11" s="38"/>
      <c r="AA11" s="38"/>
      <c r="AB11" s="38"/>
      <c r="AC11" s="38"/>
      <c r="AD11" s="38"/>
      <c r="AE11" s="38"/>
    </row>
    <row r="12" s="2" customFormat="1" ht="12" customHeight="1">
      <c r="A12" s="38"/>
      <c r="B12" s="44"/>
      <c r="C12" s="38"/>
      <c r="D12" s="135" t="s">
        <v>21</v>
      </c>
      <c r="E12" s="38"/>
      <c r="F12" s="140" t="s">
        <v>22</v>
      </c>
      <c r="G12" s="38"/>
      <c r="H12" s="38"/>
      <c r="I12" s="141" t="s">
        <v>23</v>
      </c>
      <c r="J12" s="142" t="str">
        <f>'Rekapitulace stavby'!AN8</f>
        <v>13. 12. 2017</v>
      </c>
      <c r="K12" s="38"/>
      <c r="L12" s="138"/>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37"/>
      <c r="J13" s="38"/>
      <c r="K13" s="38"/>
      <c r="L13" s="138"/>
      <c r="S13" s="38"/>
      <c r="T13" s="38"/>
      <c r="U13" s="38"/>
      <c r="V13" s="38"/>
      <c r="W13" s="38"/>
      <c r="X13" s="38"/>
      <c r="Y13" s="38"/>
      <c r="Z13" s="38"/>
      <c r="AA13" s="38"/>
      <c r="AB13" s="38"/>
      <c r="AC13" s="38"/>
      <c r="AD13" s="38"/>
      <c r="AE13" s="38"/>
    </row>
    <row r="14" s="2" customFormat="1" ht="12" customHeight="1">
      <c r="A14" s="38"/>
      <c r="B14" s="44"/>
      <c r="C14" s="38"/>
      <c r="D14" s="135" t="s">
        <v>25</v>
      </c>
      <c r="E14" s="38"/>
      <c r="F14" s="38"/>
      <c r="G14" s="38"/>
      <c r="H14" s="38"/>
      <c r="I14" s="141" t="s">
        <v>26</v>
      </c>
      <c r="J14" s="140" t="str">
        <f>IF('Rekapitulace stavby'!AN10="","",'Rekapitulace stavby'!AN10)</f>
        <v/>
      </c>
      <c r="K14" s="38"/>
      <c r="L14" s="138"/>
      <c r="S14" s="38"/>
      <c r="T14" s="38"/>
      <c r="U14" s="38"/>
      <c r="V14" s="38"/>
      <c r="W14" s="38"/>
      <c r="X14" s="38"/>
      <c r="Y14" s="38"/>
      <c r="Z14" s="38"/>
      <c r="AA14" s="38"/>
      <c r="AB14" s="38"/>
      <c r="AC14" s="38"/>
      <c r="AD14" s="38"/>
      <c r="AE14" s="38"/>
    </row>
    <row r="15" s="2" customFormat="1" ht="18" customHeight="1">
      <c r="A15" s="38"/>
      <c r="B15" s="44"/>
      <c r="C15" s="38"/>
      <c r="D15" s="38"/>
      <c r="E15" s="140" t="str">
        <f>IF('Rekapitulace stavby'!E11="","",'Rekapitulace stavby'!E11)</f>
        <v xml:space="preserve"> </v>
      </c>
      <c r="F15" s="38"/>
      <c r="G15" s="38"/>
      <c r="H15" s="38"/>
      <c r="I15" s="141" t="s">
        <v>27</v>
      </c>
      <c r="J15" s="140" t="str">
        <f>IF('Rekapitulace stavby'!AN11="","",'Rekapitulace stavby'!AN11)</f>
        <v/>
      </c>
      <c r="K15" s="38"/>
      <c r="L15" s="138"/>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37"/>
      <c r="J16" s="38"/>
      <c r="K16" s="38"/>
      <c r="L16" s="138"/>
      <c r="S16" s="38"/>
      <c r="T16" s="38"/>
      <c r="U16" s="38"/>
      <c r="V16" s="38"/>
      <c r="W16" s="38"/>
      <c r="X16" s="38"/>
      <c r="Y16" s="38"/>
      <c r="Z16" s="38"/>
      <c r="AA16" s="38"/>
      <c r="AB16" s="38"/>
      <c r="AC16" s="38"/>
      <c r="AD16" s="38"/>
      <c r="AE16" s="38"/>
    </row>
    <row r="17" s="2" customFormat="1" ht="12" customHeight="1">
      <c r="A17" s="38"/>
      <c r="B17" s="44"/>
      <c r="C17" s="38"/>
      <c r="D17" s="135" t="s">
        <v>28</v>
      </c>
      <c r="E17" s="38"/>
      <c r="F17" s="38"/>
      <c r="G17" s="38"/>
      <c r="H17" s="38"/>
      <c r="I17" s="141" t="s">
        <v>26</v>
      </c>
      <c r="J17" s="33" t="str">
        <f>'Rekapitulace stavby'!AN13</f>
        <v>Vyplň údaj</v>
      </c>
      <c r="K17" s="38"/>
      <c r="L17" s="138"/>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0"/>
      <c r="G18" s="140"/>
      <c r="H18" s="140"/>
      <c r="I18" s="141" t="s">
        <v>27</v>
      </c>
      <c r="J18" s="33" t="str">
        <f>'Rekapitulace stavby'!AN14</f>
        <v>Vyplň údaj</v>
      </c>
      <c r="K18" s="38"/>
      <c r="L18" s="138"/>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37"/>
      <c r="J19" s="38"/>
      <c r="K19" s="38"/>
      <c r="L19" s="138"/>
      <c r="S19" s="38"/>
      <c r="T19" s="38"/>
      <c r="U19" s="38"/>
      <c r="V19" s="38"/>
      <c r="W19" s="38"/>
      <c r="X19" s="38"/>
      <c r="Y19" s="38"/>
      <c r="Z19" s="38"/>
      <c r="AA19" s="38"/>
      <c r="AB19" s="38"/>
      <c r="AC19" s="38"/>
      <c r="AD19" s="38"/>
      <c r="AE19" s="38"/>
    </row>
    <row r="20" s="2" customFormat="1" ht="12" customHeight="1">
      <c r="A20" s="38"/>
      <c r="B20" s="44"/>
      <c r="C20" s="38"/>
      <c r="D20" s="135" t="s">
        <v>30</v>
      </c>
      <c r="E20" s="38"/>
      <c r="F20" s="38"/>
      <c r="G20" s="38"/>
      <c r="H20" s="38"/>
      <c r="I20" s="141" t="s">
        <v>26</v>
      </c>
      <c r="J20" s="140" t="str">
        <f>IF('Rekapitulace stavby'!AN16="","",'Rekapitulace stavby'!AN16)</f>
        <v/>
      </c>
      <c r="K20" s="38"/>
      <c r="L20" s="138"/>
      <c r="S20" s="38"/>
      <c r="T20" s="38"/>
      <c r="U20" s="38"/>
      <c r="V20" s="38"/>
      <c r="W20" s="38"/>
      <c r="X20" s="38"/>
      <c r="Y20" s="38"/>
      <c r="Z20" s="38"/>
      <c r="AA20" s="38"/>
      <c r="AB20" s="38"/>
      <c r="AC20" s="38"/>
      <c r="AD20" s="38"/>
      <c r="AE20" s="38"/>
    </row>
    <row r="21" s="2" customFormat="1" ht="18" customHeight="1">
      <c r="A21" s="38"/>
      <c r="B21" s="44"/>
      <c r="C21" s="38"/>
      <c r="D21" s="38"/>
      <c r="E21" s="140" t="str">
        <f>IF('Rekapitulace stavby'!E17="","",'Rekapitulace stavby'!E17)</f>
        <v xml:space="preserve"> </v>
      </c>
      <c r="F21" s="38"/>
      <c r="G21" s="38"/>
      <c r="H21" s="38"/>
      <c r="I21" s="141" t="s">
        <v>27</v>
      </c>
      <c r="J21" s="140" t="str">
        <f>IF('Rekapitulace stavby'!AN17="","",'Rekapitulace stavby'!AN17)</f>
        <v/>
      </c>
      <c r="K21" s="38"/>
      <c r="L21" s="138"/>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37"/>
      <c r="J22" s="38"/>
      <c r="K22" s="38"/>
      <c r="L22" s="138"/>
      <c r="S22" s="38"/>
      <c r="T22" s="38"/>
      <c r="U22" s="38"/>
      <c r="V22" s="38"/>
      <c r="W22" s="38"/>
      <c r="X22" s="38"/>
      <c r="Y22" s="38"/>
      <c r="Z22" s="38"/>
      <c r="AA22" s="38"/>
      <c r="AB22" s="38"/>
      <c r="AC22" s="38"/>
      <c r="AD22" s="38"/>
      <c r="AE22" s="38"/>
    </row>
    <row r="23" s="2" customFormat="1" ht="12" customHeight="1">
      <c r="A23" s="38"/>
      <c r="B23" s="44"/>
      <c r="C23" s="38"/>
      <c r="D23" s="135" t="s">
        <v>32</v>
      </c>
      <c r="E23" s="38"/>
      <c r="F23" s="38"/>
      <c r="G23" s="38"/>
      <c r="H23" s="38"/>
      <c r="I23" s="141" t="s">
        <v>26</v>
      </c>
      <c r="J23" s="140" t="str">
        <f>IF('Rekapitulace stavby'!AN19="","",'Rekapitulace stavby'!AN19)</f>
        <v/>
      </c>
      <c r="K23" s="38"/>
      <c r="L23" s="138"/>
      <c r="S23" s="38"/>
      <c r="T23" s="38"/>
      <c r="U23" s="38"/>
      <c r="V23" s="38"/>
      <c r="W23" s="38"/>
      <c r="X23" s="38"/>
      <c r="Y23" s="38"/>
      <c r="Z23" s="38"/>
      <c r="AA23" s="38"/>
      <c r="AB23" s="38"/>
      <c r="AC23" s="38"/>
      <c r="AD23" s="38"/>
      <c r="AE23" s="38"/>
    </row>
    <row r="24" s="2" customFormat="1" ht="18" customHeight="1">
      <c r="A24" s="38"/>
      <c r="B24" s="44"/>
      <c r="C24" s="38"/>
      <c r="D24" s="38"/>
      <c r="E24" s="140" t="str">
        <f>IF('Rekapitulace stavby'!E20="","",'Rekapitulace stavby'!E20)</f>
        <v xml:space="preserve"> </v>
      </c>
      <c r="F24" s="38"/>
      <c r="G24" s="38"/>
      <c r="H24" s="38"/>
      <c r="I24" s="141" t="s">
        <v>27</v>
      </c>
      <c r="J24" s="140" t="str">
        <f>IF('Rekapitulace stavby'!AN20="","",'Rekapitulace stavby'!AN20)</f>
        <v/>
      </c>
      <c r="K24" s="38"/>
      <c r="L24" s="138"/>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37"/>
      <c r="J25" s="38"/>
      <c r="K25" s="38"/>
      <c r="L25" s="138"/>
      <c r="S25" s="38"/>
      <c r="T25" s="38"/>
      <c r="U25" s="38"/>
      <c r="V25" s="38"/>
      <c r="W25" s="38"/>
      <c r="X25" s="38"/>
      <c r="Y25" s="38"/>
      <c r="Z25" s="38"/>
      <c r="AA25" s="38"/>
      <c r="AB25" s="38"/>
      <c r="AC25" s="38"/>
      <c r="AD25" s="38"/>
      <c r="AE25" s="38"/>
    </row>
    <row r="26" s="2" customFormat="1" ht="12" customHeight="1">
      <c r="A26" s="38"/>
      <c r="B26" s="44"/>
      <c r="C26" s="38"/>
      <c r="D26" s="135" t="s">
        <v>33</v>
      </c>
      <c r="E26" s="38"/>
      <c r="F26" s="38"/>
      <c r="G26" s="38"/>
      <c r="H26" s="38"/>
      <c r="I26" s="137"/>
      <c r="J26" s="38"/>
      <c r="K26" s="38"/>
      <c r="L26" s="138"/>
      <c r="S26" s="38"/>
      <c r="T26" s="38"/>
      <c r="U26" s="38"/>
      <c r="V26" s="38"/>
      <c r="W26" s="38"/>
      <c r="X26" s="38"/>
      <c r="Y26" s="38"/>
      <c r="Z26" s="38"/>
      <c r="AA26" s="38"/>
      <c r="AB26" s="38"/>
      <c r="AC26" s="38"/>
      <c r="AD26" s="38"/>
      <c r="AE26" s="38"/>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8"/>
      <c r="B28" s="44"/>
      <c r="C28" s="38"/>
      <c r="D28" s="38"/>
      <c r="E28" s="38"/>
      <c r="F28" s="38"/>
      <c r="G28" s="38"/>
      <c r="H28" s="38"/>
      <c r="I28" s="137"/>
      <c r="J28" s="38"/>
      <c r="K28" s="38"/>
      <c r="L28" s="138"/>
      <c r="S28" s="38"/>
      <c r="T28" s="38"/>
      <c r="U28" s="38"/>
      <c r="V28" s="38"/>
      <c r="W28" s="38"/>
      <c r="X28" s="38"/>
      <c r="Y28" s="38"/>
      <c r="Z28" s="38"/>
      <c r="AA28" s="38"/>
      <c r="AB28" s="38"/>
      <c r="AC28" s="38"/>
      <c r="AD28" s="38"/>
      <c r="AE28" s="38"/>
    </row>
    <row r="29" s="2" customFormat="1" ht="6.96" customHeight="1">
      <c r="A29" s="38"/>
      <c r="B29" s="44"/>
      <c r="C29" s="38"/>
      <c r="D29" s="148"/>
      <c r="E29" s="148"/>
      <c r="F29" s="148"/>
      <c r="G29" s="148"/>
      <c r="H29" s="148"/>
      <c r="I29" s="149"/>
      <c r="J29" s="148"/>
      <c r="K29" s="148"/>
      <c r="L29" s="138"/>
      <c r="S29" s="38"/>
      <c r="T29" s="38"/>
      <c r="U29" s="38"/>
      <c r="V29" s="38"/>
      <c r="W29" s="38"/>
      <c r="X29" s="38"/>
      <c r="Y29" s="38"/>
      <c r="Z29" s="38"/>
      <c r="AA29" s="38"/>
      <c r="AB29" s="38"/>
      <c r="AC29" s="38"/>
      <c r="AD29" s="38"/>
      <c r="AE29" s="38"/>
    </row>
    <row r="30" s="2" customFormat="1" ht="25.44" customHeight="1">
      <c r="A30" s="38"/>
      <c r="B30" s="44"/>
      <c r="C30" s="38"/>
      <c r="D30" s="150" t="s">
        <v>35</v>
      </c>
      <c r="E30" s="38"/>
      <c r="F30" s="38"/>
      <c r="G30" s="38"/>
      <c r="H30" s="38"/>
      <c r="I30" s="137"/>
      <c r="J30" s="151">
        <f>ROUND(J83, 2)</f>
        <v>0</v>
      </c>
      <c r="K30" s="38"/>
      <c r="L30" s="138"/>
      <c r="S30" s="38"/>
      <c r="T30" s="38"/>
      <c r="U30" s="38"/>
      <c r="V30" s="38"/>
      <c r="W30" s="38"/>
      <c r="X30" s="38"/>
      <c r="Y30" s="38"/>
      <c r="Z30" s="38"/>
      <c r="AA30" s="38"/>
      <c r="AB30" s="38"/>
      <c r="AC30" s="38"/>
      <c r="AD30" s="38"/>
      <c r="AE30" s="38"/>
    </row>
    <row r="31" s="2" customFormat="1" ht="6.96" customHeight="1">
      <c r="A31" s="38"/>
      <c r="B31" s="44"/>
      <c r="C31" s="38"/>
      <c r="D31" s="148"/>
      <c r="E31" s="148"/>
      <c r="F31" s="148"/>
      <c r="G31" s="148"/>
      <c r="H31" s="148"/>
      <c r="I31" s="149"/>
      <c r="J31" s="148"/>
      <c r="K31" s="148"/>
      <c r="L31" s="138"/>
      <c r="S31" s="38"/>
      <c r="T31" s="38"/>
      <c r="U31" s="38"/>
      <c r="V31" s="38"/>
      <c r="W31" s="38"/>
      <c r="X31" s="38"/>
      <c r="Y31" s="38"/>
      <c r="Z31" s="38"/>
      <c r="AA31" s="38"/>
      <c r="AB31" s="38"/>
      <c r="AC31" s="38"/>
      <c r="AD31" s="38"/>
      <c r="AE31" s="38"/>
    </row>
    <row r="32" s="2" customFormat="1" ht="14.4" customHeight="1">
      <c r="A32" s="38"/>
      <c r="B32" s="44"/>
      <c r="C32" s="38"/>
      <c r="D32" s="38"/>
      <c r="E32" s="38"/>
      <c r="F32" s="152" t="s">
        <v>37</v>
      </c>
      <c r="G32" s="38"/>
      <c r="H32" s="38"/>
      <c r="I32" s="153" t="s">
        <v>36</v>
      </c>
      <c r="J32" s="152" t="s">
        <v>38</v>
      </c>
      <c r="K32" s="38"/>
      <c r="L32" s="138"/>
      <c r="S32" s="38"/>
      <c r="T32" s="38"/>
      <c r="U32" s="38"/>
      <c r="V32" s="38"/>
      <c r="W32" s="38"/>
      <c r="X32" s="38"/>
      <c r="Y32" s="38"/>
      <c r="Z32" s="38"/>
      <c r="AA32" s="38"/>
      <c r="AB32" s="38"/>
      <c r="AC32" s="38"/>
      <c r="AD32" s="38"/>
      <c r="AE32" s="38"/>
    </row>
    <row r="33" s="2" customFormat="1" ht="14.4" customHeight="1">
      <c r="A33" s="38"/>
      <c r="B33" s="44"/>
      <c r="C33" s="38"/>
      <c r="D33" s="154" t="s">
        <v>39</v>
      </c>
      <c r="E33" s="135" t="s">
        <v>40</v>
      </c>
      <c r="F33" s="155">
        <f>ROUND((SUM(BE83:BE115)),  2)</f>
        <v>0</v>
      </c>
      <c r="G33" s="38"/>
      <c r="H33" s="38"/>
      <c r="I33" s="156">
        <v>0.20999999999999999</v>
      </c>
      <c r="J33" s="155">
        <f>ROUND(((SUM(BE83:BE115))*I33),  2)</f>
        <v>0</v>
      </c>
      <c r="K33" s="38"/>
      <c r="L33" s="138"/>
      <c r="S33" s="38"/>
      <c r="T33" s="38"/>
      <c r="U33" s="38"/>
      <c r="V33" s="38"/>
      <c r="W33" s="38"/>
      <c r="X33" s="38"/>
      <c r="Y33" s="38"/>
      <c r="Z33" s="38"/>
      <c r="AA33" s="38"/>
      <c r="AB33" s="38"/>
      <c r="AC33" s="38"/>
      <c r="AD33" s="38"/>
      <c r="AE33" s="38"/>
    </row>
    <row r="34" s="2" customFormat="1" ht="14.4" customHeight="1">
      <c r="A34" s="38"/>
      <c r="B34" s="44"/>
      <c r="C34" s="38"/>
      <c r="D34" s="38"/>
      <c r="E34" s="135" t="s">
        <v>41</v>
      </c>
      <c r="F34" s="155">
        <f>ROUND((SUM(BF83:BF115)),  2)</f>
        <v>0</v>
      </c>
      <c r="G34" s="38"/>
      <c r="H34" s="38"/>
      <c r="I34" s="156">
        <v>0.14999999999999999</v>
      </c>
      <c r="J34" s="155">
        <f>ROUND(((SUM(BF83:BF115))*I34),  2)</f>
        <v>0</v>
      </c>
      <c r="K34" s="38"/>
      <c r="L34" s="138"/>
      <c r="S34" s="38"/>
      <c r="T34" s="38"/>
      <c r="U34" s="38"/>
      <c r="V34" s="38"/>
      <c r="W34" s="38"/>
      <c r="X34" s="38"/>
      <c r="Y34" s="38"/>
      <c r="Z34" s="38"/>
      <c r="AA34" s="38"/>
      <c r="AB34" s="38"/>
      <c r="AC34" s="38"/>
      <c r="AD34" s="38"/>
      <c r="AE34" s="38"/>
    </row>
    <row r="35" hidden="1" s="2" customFormat="1" ht="14.4" customHeight="1">
      <c r="A35" s="38"/>
      <c r="B35" s="44"/>
      <c r="C35" s="38"/>
      <c r="D35" s="38"/>
      <c r="E35" s="135" t="s">
        <v>42</v>
      </c>
      <c r="F35" s="155">
        <f>ROUND((SUM(BG83:BG115)),  2)</f>
        <v>0</v>
      </c>
      <c r="G35" s="38"/>
      <c r="H35" s="38"/>
      <c r="I35" s="156">
        <v>0.20999999999999999</v>
      </c>
      <c r="J35" s="155">
        <f>0</f>
        <v>0</v>
      </c>
      <c r="K35" s="38"/>
      <c r="L35" s="138"/>
      <c r="S35" s="38"/>
      <c r="T35" s="38"/>
      <c r="U35" s="38"/>
      <c r="V35" s="38"/>
      <c r="W35" s="38"/>
      <c r="X35" s="38"/>
      <c r="Y35" s="38"/>
      <c r="Z35" s="38"/>
      <c r="AA35" s="38"/>
      <c r="AB35" s="38"/>
      <c r="AC35" s="38"/>
      <c r="AD35" s="38"/>
      <c r="AE35" s="38"/>
    </row>
    <row r="36" hidden="1" s="2" customFormat="1" ht="14.4" customHeight="1">
      <c r="A36" s="38"/>
      <c r="B36" s="44"/>
      <c r="C36" s="38"/>
      <c r="D36" s="38"/>
      <c r="E36" s="135" t="s">
        <v>43</v>
      </c>
      <c r="F36" s="155">
        <f>ROUND((SUM(BH83:BH115)),  2)</f>
        <v>0</v>
      </c>
      <c r="G36" s="38"/>
      <c r="H36" s="38"/>
      <c r="I36" s="156">
        <v>0.14999999999999999</v>
      </c>
      <c r="J36" s="155">
        <f>0</f>
        <v>0</v>
      </c>
      <c r="K36" s="38"/>
      <c r="L36" s="138"/>
      <c r="S36" s="38"/>
      <c r="T36" s="38"/>
      <c r="U36" s="38"/>
      <c r="V36" s="38"/>
      <c r="W36" s="38"/>
      <c r="X36" s="38"/>
      <c r="Y36" s="38"/>
      <c r="Z36" s="38"/>
      <c r="AA36" s="38"/>
      <c r="AB36" s="38"/>
      <c r="AC36" s="38"/>
      <c r="AD36" s="38"/>
      <c r="AE36" s="38"/>
    </row>
    <row r="37" hidden="1" s="2" customFormat="1" ht="14.4" customHeight="1">
      <c r="A37" s="38"/>
      <c r="B37" s="44"/>
      <c r="C37" s="38"/>
      <c r="D37" s="38"/>
      <c r="E37" s="135" t="s">
        <v>44</v>
      </c>
      <c r="F37" s="155">
        <f>ROUND((SUM(BI83:BI115)),  2)</f>
        <v>0</v>
      </c>
      <c r="G37" s="38"/>
      <c r="H37" s="38"/>
      <c r="I37" s="156">
        <v>0</v>
      </c>
      <c r="J37" s="155">
        <f>0</f>
        <v>0</v>
      </c>
      <c r="K37" s="38"/>
      <c r="L37" s="138"/>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37"/>
      <c r="J38" s="38"/>
      <c r="K38" s="38"/>
      <c r="L38" s="138"/>
      <c r="S38" s="38"/>
      <c r="T38" s="38"/>
      <c r="U38" s="38"/>
      <c r="V38" s="38"/>
      <c r="W38" s="38"/>
      <c r="X38" s="38"/>
      <c r="Y38" s="38"/>
      <c r="Z38" s="38"/>
      <c r="AA38" s="38"/>
      <c r="AB38" s="38"/>
      <c r="AC38" s="38"/>
      <c r="AD38" s="38"/>
      <c r="AE38" s="38"/>
    </row>
    <row r="39" s="2" customFormat="1" ht="25.44" customHeight="1">
      <c r="A39" s="38"/>
      <c r="B39" s="44"/>
      <c r="C39" s="157"/>
      <c r="D39" s="158" t="s">
        <v>45</v>
      </c>
      <c r="E39" s="159"/>
      <c r="F39" s="159"/>
      <c r="G39" s="160" t="s">
        <v>46</v>
      </c>
      <c r="H39" s="161" t="s">
        <v>47</v>
      </c>
      <c r="I39" s="162"/>
      <c r="J39" s="163">
        <f>SUM(J30:J37)</f>
        <v>0</v>
      </c>
      <c r="K39" s="164"/>
      <c r="L39" s="138"/>
      <c r="S39" s="38"/>
      <c r="T39" s="38"/>
      <c r="U39" s="38"/>
      <c r="V39" s="38"/>
      <c r="W39" s="38"/>
      <c r="X39" s="38"/>
      <c r="Y39" s="38"/>
      <c r="Z39" s="38"/>
      <c r="AA39" s="38"/>
      <c r="AB39" s="38"/>
      <c r="AC39" s="38"/>
      <c r="AD39" s="38"/>
      <c r="AE39" s="38"/>
    </row>
    <row r="40" s="2" customFormat="1" ht="14.4" customHeight="1">
      <c r="A40" s="38"/>
      <c r="B40" s="165"/>
      <c r="C40" s="166"/>
      <c r="D40" s="166"/>
      <c r="E40" s="166"/>
      <c r="F40" s="166"/>
      <c r="G40" s="166"/>
      <c r="H40" s="166"/>
      <c r="I40" s="167"/>
      <c r="J40" s="166"/>
      <c r="K40" s="166"/>
      <c r="L40" s="138"/>
      <c r="S40" s="38"/>
      <c r="T40" s="38"/>
      <c r="U40" s="38"/>
      <c r="V40" s="38"/>
      <c r="W40" s="38"/>
      <c r="X40" s="38"/>
      <c r="Y40" s="38"/>
      <c r="Z40" s="38"/>
      <c r="AA40" s="38"/>
      <c r="AB40" s="38"/>
      <c r="AC40" s="38"/>
      <c r="AD40" s="38"/>
      <c r="AE40" s="38"/>
    </row>
    <row r="44" s="2" customFormat="1" ht="6.96" customHeight="1">
      <c r="A44" s="38"/>
      <c r="B44" s="168"/>
      <c r="C44" s="169"/>
      <c r="D44" s="169"/>
      <c r="E44" s="169"/>
      <c r="F44" s="169"/>
      <c r="G44" s="169"/>
      <c r="H44" s="169"/>
      <c r="I44" s="170"/>
      <c r="J44" s="169"/>
      <c r="K44" s="169"/>
      <c r="L44" s="138"/>
      <c r="S44" s="38"/>
      <c r="T44" s="38"/>
      <c r="U44" s="38"/>
      <c r="V44" s="38"/>
      <c r="W44" s="38"/>
      <c r="X44" s="38"/>
      <c r="Y44" s="38"/>
      <c r="Z44" s="38"/>
      <c r="AA44" s="38"/>
      <c r="AB44" s="38"/>
      <c r="AC44" s="38"/>
      <c r="AD44" s="38"/>
      <c r="AE44" s="38"/>
    </row>
    <row r="45" s="2" customFormat="1" ht="24.96" customHeight="1">
      <c r="A45" s="38"/>
      <c r="B45" s="39"/>
      <c r="C45" s="23" t="s">
        <v>93</v>
      </c>
      <c r="D45" s="40"/>
      <c r="E45" s="40"/>
      <c r="F45" s="40"/>
      <c r="G45" s="40"/>
      <c r="H45" s="40"/>
      <c r="I45" s="137"/>
      <c r="J45" s="40"/>
      <c r="K45" s="40"/>
      <c r="L45" s="138"/>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137"/>
      <c r="J46" s="40"/>
      <c r="K46" s="40"/>
      <c r="L46" s="138"/>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137"/>
      <c r="J47" s="40"/>
      <c r="K47" s="40"/>
      <c r="L47" s="138"/>
      <c r="S47" s="38"/>
      <c r="T47" s="38"/>
      <c r="U47" s="38"/>
      <c r="V47" s="38"/>
      <c r="W47" s="38"/>
      <c r="X47" s="38"/>
      <c r="Y47" s="38"/>
      <c r="Z47" s="38"/>
      <c r="AA47" s="38"/>
      <c r="AB47" s="38"/>
      <c r="AC47" s="38"/>
      <c r="AD47" s="38"/>
      <c r="AE47" s="38"/>
    </row>
    <row r="48" s="2" customFormat="1" ht="16.5" customHeight="1">
      <c r="A48" s="38"/>
      <c r="B48" s="39"/>
      <c r="C48" s="40"/>
      <c r="D48" s="40"/>
      <c r="E48" s="171" t="str">
        <f>E7</f>
        <v>Klikatá SÚ,č.13279,Praha 5 ( Puchmajerova- OK U Trezovky)</v>
      </c>
      <c r="F48" s="32"/>
      <c r="G48" s="32"/>
      <c r="H48" s="32"/>
      <c r="I48" s="137"/>
      <c r="J48" s="40"/>
      <c r="K48" s="40"/>
      <c r="L48" s="138"/>
      <c r="S48" s="38"/>
      <c r="T48" s="38"/>
      <c r="U48" s="38"/>
      <c r="V48" s="38"/>
      <c r="W48" s="38"/>
      <c r="X48" s="38"/>
      <c r="Y48" s="38"/>
      <c r="Z48" s="38"/>
      <c r="AA48" s="38"/>
      <c r="AB48" s="38"/>
      <c r="AC48" s="38"/>
      <c r="AD48" s="38"/>
      <c r="AE48" s="38"/>
    </row>
    <row r="49" s="2" customFormat="1" ht="12" customHeight="1">
      <c r="A49" s="38"/>
      <c r="B49" s="39"/>
      <c r="C49" s="32" t="s">
        <v>91</v>
      </c>
      <c r="D49" s="40"/>
      <c r="E49" s="40"/>
      <c r="F49" s="40"/>
      <c r="G49" s="40"/>
      <c r="H49" s="40"/>
      <c r="I49" s="137"/>
      <c r="J49" s="40"/>
      <c r="K49" s="40"/>
      <c r="L49" s="138"/>
      <c r="S49" s="38"/>
      <c r="T49" s="38"/>
      <c r="U49" s="38"/>
      <c r="V49" s="38"/>
      <c r="W49" s="38"/>
      <c r="X49" s="38"/>
      <c r="Y49" s="38"/>
      <c r="Z49" s="38"/>
      <c r="AA49" s="38"/>
      <c r="AB49" s="38"/>
      <c r="AC49" s="38"/>
      <c r="AD49" s="38"/>
      <c r="AE49" s="38"/>
    </row>
    <row r="50" s="2" customFormat="1" ht="16.5" customHeight="1">
      <c r="A50" s="38"/>
      <c r="B50" s="39"/>
      <c r="C50" s="40"/>
      <c r="D50" s="40"/>
      <c r="E50" s="69" t="str">
        <f>E9</f>
        <v>01 - Dopravní opatření</v>
      </c>
      <c r="F50" s="40"/>
      <c r="G50" s="40"/>
      <c r="H50" s="40"/>
      <c r="I50" s="137"/>
      <c r="J50" s="40"/>
      <c r="K50" s="40"/>
      <c r="L50" s="138"/>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137"/>
      <c r="J51" s="40"/>
      <c r="K51" s="40"/>
      <c r="L51" s="138"/>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141" t="s">
        <v>23</v>
      </c>
      <c r="J52" s="72" t="str">
        <f>IF(J12="","",J12)</f>
        <v>13. 12. 2017</v>
      </c>
      <c r="K52" s="40"/>
      <c r="L52" s="138"/>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137"/>
      <c r="J53" s="40"/>
      <c r="K53" s="40"/>
      <c r="L53" s="138"/>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 xml:space="preserve"> </v>
      </c>
      <c r="G54" s="40"/>
      <c r="H54" s="40"/>
      <c r="I54" s="141" t="s">
        <v>30</v>
      </c>
      <c r="J54" s="36" t="str">
        <f>E21</f>
        <v xml:space="preserve"> </v>
      </c>
      <c r="K54" s="40"/>
      <c r="L54" s="138"/>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141" t="s">
        <v>32</v>
      </c>
      <c r="J55" s="36" t="str">
        <f>E24</f>
        <v xml:space="preserve"> </v>
      </c>
      <c r="K55" s="40"/>
      <c r="L55" s="138"/>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137"/>
      <c r="J56" s="40"/>
      <c r="K56" s="40"/>
      <c r="L56" s="138"/>
      <c r="S56" s="38"/>
      <c r="T56" s="38"/>
      <c r="U56" s="38"/>
      <c r="V56" s="38"/>
      <c r="W56" s="38"/>
      <c r="X56" s="38"/>
      <c r="Y56" s="38"/>
      <c r="Z56" s="38"/>
      <c r="AA56" s="38"/>
      <c r="AB56" s="38"/>
      <c r="AC56" s="38"/>
      <c r="AD56" s="38"/>
      <c r="AE56" s="38"/>
    </row>
    <row r="57" s="2" customFormat="1" ht="29.28" customHeight="1">
      <c r="A57" s="38"/>
      <c r="B57" s="39"/>
      <c r="C57" s="172" t="s">
        <v>94</v>
      </c>
      <c r="D57" s="173"/>
      <c r="E57" s="173"/>
      <c r="F57" s="173"/>
      <c r="G57" s="173"/>
      <c r="H57" s="173"/>
      <c r="I57" s="174"/>
      <c r="J57" s="175" t="s">
        <v>95</v>
      </c>
      <c r="K57" s="173"/>
      <c r="L57" s="138"/>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137"/>
      <c r="J58" s="40"/>
      <c r="K58" s="40"/>
      <c r="L58" s="138"/>
      <c r="S58" s="38"/>
      <c r="T58" s="38"/>
      <c r="U58" s="38"/>
      <c r="V58" s="38"/>
      <c r="W58" s="38"/>
      <c r="X58" s="38"/>
      <c r="Y58" s="38"/>
      <c r="Z58" s="38"/>
      <c r="AA58" s="38"/>
      <c r="AB58" s="38"/>
      <c r="AC58" s="38"/>
      <c r="AD58" s="38"/>
      <c r="AE58" s="38"/>
    </row>
    <row r="59" s="2" customFormat="1" ht="22.8" customHeight="1">
      <c r="A59" s="38"/>
      <c r="B59" s="39"/>
      <c r="C59" s="176" t="s">
        <v>67</v>
      </c>
      <c r="D59" s="40"/>
      <c r="E59" s="40"/>
      <c r="F59" s="40"/>
      <c r="G59" s="40"/>
      <c r="H59" s="40"/>
      <c r="I59" s="137"/>
      <c r="J59" s="102">
        <f>J83</f>
        <v>0</v>
      </c>
      <c r="K59" s="40"/>
      <c r="L59" s="138"/>
      <c r="S59" s="38"/>
      <c r="T59" s="38"/>
      <c r="U59" s="38"/>
      <c r="V59" s="38"/>
      <c r="W59" s="38"/>
      <c r="X59" s="38"/>
      <c r="Y59" s="38"/>
      <c r="Z59" s="38"/>
      <c r="AA59" s="38"/>
      <c r="AB59" s="38"/>
      <c r="AC59" s="38"/>
      <c r="AD59" s="38"/>
      <c r="AE59" s="38"/>
      <c r="AU59" s="17" t="s">
        <v>96</v>
      </c>
    </row>
    <row r="60" s="9" customFormat="1" ht="24.96" customHeight="1">
      <c r="A60" s="9"/>
      <c r="B60" s="177"/>
      <c r="C60" s="178"/>
      <c r="D60" s="179" t="s">
        <v>97</v>
      </c>
      <c r="E60" s="180"/>
      <c r="F60" s="180"/>
      <c r="G60" s="180"/>
      <c r="H60" s="180"/>
      <c r="I60" s="181"/>
      <c r="J60" s="182">
        <f>J84</f>
        <v>0</v>
      </c>
      <c r="K60" s="178"/>
      <c r="L60" s="183"/>
      <c r="S60" s="9"/>
      <c r="T60" s="9"/>
      <c r="U60" s="9"/>
      <c r="V60" s="9"/>
      <c r="W60" s="9"/>
      <c r="X60" s="9"/>
      <c r="Y60" s="9"/>
      <c r="Z60" s="9"/>
      <c r="AA60" s="9"/>
      <c r="AB60" s="9"/>
      <c r="AC60" s="9"/>
      <c r="AD60" s="9"/>
      <c r="AE60" s="9"/>
    </row>
    <row r="61" s="10" customFormat="1" ht="19.92" customHeight="1">
      <c r="A61" s="10"/>
      <c r="B61" s="184"/>
      <c r="C61" s="185"/>
      <c r="D61" s="186" t="s">
        <v>436</v>
      </c>
      <c r="E61" s="187"/>
      <c r="F61" s="187"/>
      <c r="G61" s="187"/>
      <c r="H61" s="187"/>
      <c r="I61" s="188"/>
      <c r="J61" s="189">
        <f>J85</f>
        <v>0</v>
      </c>
      <c r="K61" s="185"/>
      <c r="L61" s="190"/>
      <c r="S61" s="10"/>
      <c r="T61" s="10"/>
      <c r="U61" s="10"/>
      <c r="V61" s="10"/>
      <c r="W61" s="10"/>
      <c r="X61" s="10"/>
      <c r="Y61" s="10"/>
      <c r="Z61" s="10"/>
      <c r="AA61" s="10"/>
      <c r="AB61" s="10"/>
      <c r="AC61" s="10"/>
      <c r="AD61" s="10"/>
      <c r="AE61" s="10"/>
    </row>
    <row r="62" s="9" customFormat="1" ht="24.96" customHeight="1">
      <c r="A62" s="9"/>
      <c r="B62" s="177"/>
      <c r="C62" s="178"/>
      <c r="D62" s="179" t="s">
        <v>437</v>
      </c>
      <c r="E62" s="180"/>
      <c r="F62" s="180"/>
      <c r="G62" s="180"/>
      <c r="H62" s="180"/>
      <c r="I62" s="181"/>
      <c r="J62" s="182">
        <f>J111</f>
        <v>0</v>
      </c>
      <c r="K62" s="178"/>
      <c r="L62" s="183"/>
      <c r="S62" s="9"/>
      <c r="T62" s="9"/>
      <c r="U62" s="9"/>
      <c r="V62" s="9"/>
      <c r="W62" s="9"/>
      <c r="X62" s="9"/>
      <c r="Y62" s="9"/>
      <c r="Z62" s="9"/>
      <c r="AA62" s="9"/>
      <c r="AB62" s="9"/>
      <c r="AC62" s="9"/>
      <c r="AD62" s="9"/>
      <c r="AE62" s="9"/>
    </row>
    <row r="63" s="10" customFormat="1" ht="19.92" customHeight="1">
      <c r="A63" s="10"/>
      <c r="B63" s="184"/>
      <c r="C63" s="185"/>
      <c r="D63" s="186" t="s">
        <v>438</v>
      </c>
      <c r="E63" s="187"/>
      <c r="F63" s="187"/>
      <c r="G63" s="187"/>
      <c r="H63" s="187"/>
      <c r="I63" s="188"/>
      <c r="J63" s="189">
        <f>J112</f>
        <v>0</v>
      </c>
      <c r="K63" s="185"/>
      <c r="L63" s="190"/>
      <c r="S63" s="10"/>
      <c r="T63" s="10"/>
      <c r="U63" s="10"/>
      <c r="V63" s="10"/>
      <c r="W63" s="10"/>
      <c r="X63" s="10"/>
      <c r="Y63" s="10"/>
      <c r="Z63" s="10"/>
      <c r="AA63" s="10"/>
      <c r="AB63" s="10"/>
      <c r="AC63" s="10"/>
      <c r="AD63" s="10"/>
      <c r="AE63" s="10"/>
    </row>
    <row r="64" s="2" customFormat="1" ht="21.84" customHeight="1">
      <c r="A64" s="38"/>
      <c r="B64" s="39"/>
      <c r="C64" s="40"/>
      <c r="D64" s="40"/>
      <c r="E64" s="40"/>
      <c r="F64" s="40"/>
      <c r="G64" s="40"/>
      <c r="H64" s="40"/>
      <c r="I64" s="137"/>
      <c r="J64" s="40"/>
      <c r="K64" s="40"/>
      <c r="L64" s="138"/>
      <c r="S64" s="38"/>
      <c r="T64" s="38"/>
      <c r="U64" s="38"/>
      <c r="V64" s="38"/>
      <c r="W64" s="38"/>
      <c r="X64" s="38"/>
      <c r="Y64" s="38"/>
      <c r="Z64" s="38"/>
      <c r="AA64" s="38"/>
      <c r="AB64" s="38"/>
      <c r="AC64" s="38"/>
      <c r="AD64" s="38"/>
      <c r="AE64" s="38"/>
    </row>
    <row r="65" s="2" customFormat="1" ht="6.96" customHeight="1">
      <c r="A65" s="38"/>
      <c r="B65" s="59"/>
      <c r="C65" s="60"/>
      <c r="D65" s="60"/>
      <c r="E65" s="60"/>
      <c r="F65" s="60"/>
      <c r="G65" s="60"/>
      <c r="H65" s="60"/>
      <c r="I65" s="167"/>
      <c r="J65" s="60"/>
      <c r="K65" s="60"/>
      <c r="L65" s="138"/>
      <c r="S65" s="38"/>
      <c r="T65" s="38"/>
      <c r="U65" s="38"/>
      <c r="V65" s="38"/>
      <c r="W65" s="38"/>
      <c r="X65" s="38"/>
      <c r="Y65" s="38"/>
      <c r="Z65" s="38"/>
      <c r="AA65" s="38"/>
      <c r="AB65" s="38"/>
      <c r="AC65" s="38"/>
      <c r="AD65" s="38"/>
      <c r="AE65" s="38"/>
    </row>
    <row r="69" s="2" customFormat="1" ht="6.96" customHeight="1">
      <c r="A69" s="38"/>
      <c r="B69" s="61"/>
      <c r="C69" s="62"/>
      <c r="D69" s="62"/>
      <c r="E69" s="62"/>
      <c r="F69" s="62"/>
      <c r="G69" s="62"/>
      <c r="H69" s="62"/>
      <c r="I69" s="170"/>
      <c r="J69" s="62"/>
      <c r="K69" s="62"/>
      <c r="L69" s="138"/>
      <c r="S69" s="38"/>
      <c r="T69" s="38"/>
      <c r="U69" s="38"/>
      <c r="V69" s="38"/>
      <c r="W69" s="38"/>
      <c r="X69" s="38"/>
      <c r="Y69" s="38"/>
      <c r="Z69" s="38"/>
      <c r="AA69" s="38"/>
      <c r="AB69" s="38"/>
      <c r="AC69" s="38"/>
      <c r="AD69" s="38"/>
      <c r="AE69" s="38"/>
    </row>
    <row r="70" s="2" customFormat="1" ht="24.96" customHeight="1">
      <c r="A70" s="38"/>
      <c r="B70" s="39"/>
      <c r="C70" s="23" t="s">
        <v>105</v>
      </c>
      <c r="D70" s="40"/>
      <c r="E70" s="40"/>
      <c r="F70" s="40"/>
      <c r="G70" s="40"/>
      <c r="H70" s="40"/>
      <c r="I70" s="137"/>
      <c r="J70" s="40"/>
      <c r="K70" s="40"/>
      <c r="L70" s="138"/>
      <c r="S70" s="38"/>
      <c r="T70" s="38"/>
      <c r="U70" s="38"/>
      <c r="V70" s="38"/>
      <c r="W70" s="38"/>
      <c r="X70" s="38"/>
      <c r="Y70" s="38"/>
      <c r="Z70" s="38"/>
      <c r="AA70" s="38"/>
      <c r="AB70" s="38"/>
      <c r="AC70" s="38"/>
      <c r="AD70" s="38"/>
      <c r="AE70" s="38"/>
    </row>
    <row r="71" s="2" customFormat="1" ht="6.96" customHeight="1">
      <c r="A71" s="38"/>
      <c r="B71" s="39"/>
      <c r="C71" s="40"/>
      <c r="D71" s="40"/>
      <c r="E71" s="40"/>
      <c r="F71" s="40"/>
      <c r="G71" s="40"/>
      <c r="H71" s="40"/>
      <c r="I71" s="137"/>
      <c r="J71" s="40"/>
      <c r="K71" s="40"/>
      <c r="L71" s="138"/>
      <c r="S71" s="38"/>
      <c r="T71" s="38"/>
      <c r="U71" s="38"/>
      <c r="V71" s="38"/>
      <c r="W71" s="38"/>
      <c r="X71" s="38"/>
      <c r="Y71" s="38"/>
      <c r="Z71" s="38"/>
      <c r="AA71" s="38"/>
      <c r="AB71" s="38"/>
      <c r="AC71" s="38"/>
      <c r="AD71" s="38"/>
      <c r="AE71" s="38"/>
    </row>
    <row r="72" s="2" customFormat="1" ht="12" customHeight="1">
      <c r="A72" s="38"/>
      <c r="B72" s="39"/>
      <c r="C72" s="32" t="s">
        <v>16</v>
      </c>
      <c r="D72" s="40"/>
      <c r="E72" s="40"/>
      <c r="F72" s="40"/>
      <c r="G72" s="40"/>
      <c r="H72" s="40"/>
      <c r="I72" s="137"/>
      <c r="J72" s="40"/>
      <c r="K72" s="40"/>
      <c r="L72" s="138"/>
      <c r="S72" s="38"/>
      <c r="T72" s="38"/>
      <c r="U72" s="38"/>
      <c r="V72" s="38"/>
      <c r="W72" s="38"/>
      <c r="X72" s="38"/>
      <c r="Y72" s="38"/>
      <c r="Z72" s="38"/>
      <c r="AA72" s="38"/>
      <c r="AB72" s="38"/>
      <c r="AC72" s="38"/>
      <c r="AD72" s="38"/>
      <c r="AE72" s="38"/>
    </row>
    <row r="73" s="2" customFormat="1" ht="16.5" customHeight="1">
      <c r="A73" s="38"/>
      <c r="B73" s="39"/>
      <c r="C73" s="40"/>
      <c r="D73" s="40"/>
      <c r="E73" s="171" t="str">
        <f>E7</f>
        <v>Klikatá SÚ,č.13279,Praha 5 ( Puchmajerova- OK U Trezovky)</v>
      </c>
      <c r="F73" s="32"/>
      <c r="G73" s="32"/>
      <c r="H73" s="32"/>
      <c r="I73" s="137"/>
      <c r="J73" s="40"/>
      <c r="K73" s="40"/>
      <c r="L73" s="138"/>
      <c r="S73" s="38"/>
      <c r="T73" s="38"/>
      <c r="U73" s="38"/>
      <c r="V73" s="38"/>
      <c r="W73" s="38"/>
      <c r="X73" s="38"/>
      <c r="Y73" s="38"/>
      <c r="Z73" s="38"/>
      <c r="AA73" s="38"/>
      <c r="AB73" s="38"/>
      <c r="AC73" s="38"/>
      <c r="AD73" s="38"/>
      <c r="AE73" s="38"/>
    </row>
    <row r="74" s="2" customFormat="1" ht="12" customHeight="1">
      <c r="A74" s="38"/>
      <c r="B74" s="39"/>
      <c r="C74" s="32" t="s">
        <v>91</v>
      </c>
      <c r="D74" s="40"/>
      <c r="E74" s="40"/>
      <c r="F74" s="40"/>
      <c r="G74" s="40"/>
      <c r="H74" s="40"/>
      <c r="I74" s="137"/>
      <c r="J74" s="40"/>
      <c r="K74" s="40"/>
      <c r="L74" s="138"/>
      <c r="S74" s="38"/>
      <c r="T74" s="38"/>
      <c r="U74" s="38"/>
      <c r="V74" s="38"/>
      <c r="W74" s="38"/>
      <c r="X74" s="38"/>
      <c r="Y74" s="38"/>
      <c r="Z74" s="38"/>
      <c r="AA74" s="38"/>
      <c r="AB74" s="38"/>
      <c r="AC74" s="38"/>
      <c r="AD74" s="38"/>
      <c r="AE74" s="38"/>
    </row>
    <row r="75" s="2" customFormat="1" ht="16.5" customHeight="1">
      <c r="A75" s="38"/>
      <c r="B75" s="39"/>
      <c r="C75" s="40"/>
      <c r="D75" s="40"/>
      <c r="E75" s="69" t="str">
        <f>E9</f>
        <v>01 - Dopravní opatření</v>
      </c>
      <c r="F75" s="40"/>
      <c r="G75" s="40"/>
      <c r="H75" s="40"/>
      <c r="I75" s="137"/>
      <c r="J75" s="40"/>
      <c r="K75" s="40"/>
      <c r="L75" s="138"/>
      <c r="S75" s="38"/>
      <c r="T75" s="38"/>
      <c r="U75" s="38"/>
      <c r="V75" s="38"/>
      <c r="W75" s="38"/>
      <c r="X75" s="38"/>
      <c r="Y75" s="38"/>
      <c r="Z75" s="38"/>
      <c r="AA75" s="38"/>
      <c r="AB75" s="38"/>
      <c r="AC75" s="38"/>
      <c r="AD75" s="38"/>
      <c r="AE75" s="38"/>
    </row>
    <row r="76" s="2" customFormat="1" ht="6.96" customHeight="1">
      <c r="A76" s="38"/>
      <c r="B76" s="39"/>
      <c r="C76" s="40"/>
      <c r="D76" s="40"/>
      <c r="E76" s="40"/>
      <c r="F76" s="40"/>
      <c r="G76" s="40"/>
      <c r="H76" s="40"/>
      <c r="I76" s="137"/>
      <c r="J76" s="40"/>
      <c r="K76" s="40"/>
      <c r="L76" s="138"/>
      <c r="S76" s="38"/>
      <c r="T76" s="38"/>
      <c r="U76" s="38"/>
      <c r="V76" s="38"/>
      <c r="W76" s="38"/>
      <c r="X76" s="38"/>
      <c r="Y76" s="38"/>
      <c r="Z76" s="38"/>
      <c r="AA76" s="38"/>
      <c r="AB76" s="38"/>
      <c r="AC76" s="38"/>
      <c r="AD76" s="38"/>
      <c r="AE76" s="38"/>
    </row>
    <row r="77" s="2" customFormat="1" ht="12" customHeight="1">
      <c r="A77" s="38"/>
      <c r="B77" s="39"/>
      <c r="C77" s="32" t="s">
        <v>21</v>
      </c>
      <c r="D77" s="40"/>
      <c r="E77" s="40"/>
      <c r="F77" s="27" t="str">
        <f>F12</f>
        <v xml:space="preserve"> </v>
      </c>
      <c r="G77" s="40"/>
      <c r="H77" s="40"/>
      <c r="I77" s="141" t="s">
        <v>23</v>
      </c>
      <c r="J77" s="72" t="str">
        <f>IF(J12="","",J12)</f>
        <v>13. 12. 2017</v>
      </c>
      <c r="K77" s="40"/>
      <c r="L77" s="138"/>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137"/>
      <c r="J78" s="40"/>
      <c r="K78" s="40"/>
      <c r="L78" s="138"/>
      <c r="S78" s="38"/>
      <c r="T78" s="38"/>
      <c r="U78" s="38"/>
      <c r="V78" s="38"/>
      <c r="W78" s="38"/>
      <c r="X78" s="38"/>
      <c r="Y78" s="38"/>
      <c r="Z78" s="38"/>
      <c r="AA78" s="38"/>
      <c r="AB78" s="38"/>
      <c r="AC78" s="38"/>
      <c r="AD78" s="38"/>
      <c r="AE78" s="38"/>
    </row>
    <row r="79" s="2" customFormat="1" ht="15.15" customHeight="1">
      <c r="A79" s="38"/>
      <c r="B79" s="39"/>
      <c r="C79" s="32" t="s">
        <v>25</v>
      </c>
      <c r="D79" s="40"/>
      <c r="E79" s="40"/>
      <c r="F79" s="27" t="str">
        <f>E15</f>
        <v xml:space="preserve"> </v>
      </c>
      <c r="G79" s="40"/>
      <c r="H79" s="40"/>
      <c r="I79" s="141" t="s">
        <v>30</v>
      </c>
      <c r="J79" s="36" t="str">
        <f>E21</f>
        <v xml:space="preserve"> </v>
      </c>
      <c r="K79" s="40"/>
      <c r="L79" s="138"/>
      <c r="S79" s="38"/>
      <c r="T79" s="38"/>
      <c r="U79" s="38"/>
      <c r="V79" s="38"/>
      <c r="W79" s="38"/>
      <c r="X79" s="38"/>
      <c r="Y79" s="38"/>
      <c r="Z79" s="38"/>
      <c r="AA79" s="38"/>
      <c r="AB79" s="38"/>
      <c r="AC79" s="38"/>
      <c r="AD79" s="38"/>
      <c r="AE79" s="38"/>
    </row>
    <row r="80" s="2" customFormat="1" ht="15.15" customHeight="1">
      <c r="A80" s="38"/>
      <c r="B80" s="39"/>
      <c r="C80" s="32" t="s">
        <v>28</v>
      </c>
      <c r="D80" s="40"/>
      <c r="E80" s="40"/>
      <c r="F80" s="27" t="str">
        <f>IF(E18="","",E18)</f>
        <v>Vyplň údaj</v>
      </c>
      <c r="G80" s="40"/>
      <c r="H80" s="40"/>
      <c r="I80" s="141" t="s">
        <v>32</v>
      </c>
      <c r="J80" s="36" t="str">
        <f>E24</f>
        <v xml:space="preserve"> </v>
      </c>
      <c r="K80" s="40"/>
      <c r="L80" s="138"/>
      <c r="S80" s="38"/>
      <c r="T80" s="38"/>
      <c r="U80" s="38"/>
      <c r="V80" s="38"/>
      <c r="W80" s="38"/>
      <c r="X80" s="38"/>
      <c r="Y80" s="38"/>
      <c r="Z80" s="38"/>
      <c r="AA80" s="38"/>
      <c r="AB80" s="38"/>
      <c r="AC80" s="38"/>
      <c r="AD80" s="38"/>
      <c r="AE80" s="38"/>
    </row>
    <row r="81" s="2" customFormat="1" ht="10.32" customHeight="1">
      <c r="A81" s="38"/>
      <c r="B81" s="39"/>
      <c r="C81" s="40"/>
      <c r="D81" s="40"/>
      <c r="E81" s="40"/>
      <c r="F81" s="40"/>
      <c r="G81" s="40"/>
      <c r="H81" s="40"/>
      <c r="I81" s="137"/>
      <c r="J81" s="40"/>
      <c r="K81" s="40"/>
      <c r="L81" s="138"/>
      <c r="S81" s="38"/>
      <c r="T81" s="38"/>
      <c r="U81" s="38"/>
      <c r="V81" s="38"/>
      <c r="W81" s="38"/>
      <c r="X81" s="38"/>
      <c r="Y81" s="38"/>
      <c r="Z81" s="38"/>
      <c r="AA81" s="38"/>
      <c r="AB81" s="38"/>
      <c r="AC81" s="38"/>
      <c r="AD81" s="38"/>
      <c r="AE81" s="38"/>
    </row>
    <row r="82" s="11" customFormat="1" ht="29.28" customHeight="1">
      <c r="A82" s="191"/>
      <c r="B82" s="192"/>
      <c r="C82" s="193" t="s">
        <v>106</v>
      </c>
      <c r="D82" s="194" t="s">
        <v>54</v>
      </c>
      <c r="E82" s="194" t="s">
        <v>50</v>
      </c>
      <c r="F82" s="194" t="s">
        <v>51</v>
      </c>
      <c r="G82" s="194" t="s">
        <v>107</v>
      </c>
      <c r="H82" s="194" t="s">
        <v>108</v>
      </c>
      <c r="I82" s="195" t="s">
        <v>109</v>
      </c>
      <c r="J82" s="194" t="s">
        <v>95</v>
      </c>
      <c r="K82" s="196" t="s">
        <v>110</v>
      </c>
      <c r="L82" s="197"/>
      <c r="M82" s="92" t="s">
        <v>19</v>
      </c>
      <c r="N82" s="93" t="s">
        <v>39</v>
      </c>
      <c r="O82" s="93" t="s">
        <v>111</v>
      </c>
      <c r="P82" s="93" t="s">
        <v>112</v>
      </c>
      <c r="Q82" s="93" t="s">
        <v>113</v>
      </c>
      <c r="R82" s="93" t="s">
        <v>114</v>
      </c>
      <c r="S82" s="93" t="s">
        <v>115</v>
      </c>
      <c r="T82" s="94" t="s">
        <v>116</v>
      </c>
      <c r="U82" s="191"/>
      <c r="V82" s="191"/>
      <c r="W82" s="191"/>
      <c r="X82" s="191"/>
      <c r="Y82" s="191"/>
      <c r="Z82" s="191"/>
      <c r="AA82" s="191"/>
      <c r="AB82" s="191"/>
      <c r="AC82" s="191"/>
      <c r="AD82" s="191"/>
      <c r="AE82" s="191"/>
    </row>
    <row r="83" s="2" customFormat="1" ht="22.8" customHeight="1">
      <c r="A83" s="38"/>
      <c r="B83" s="39"/>
      <c r="C83" s="99" t="s">
        <v>117</v>
      </c>
      <c r="D83" s="40"/>
      <c r="E83" s="40"/>
      <c r="F83" s="40"/>
      <c r="G83" s="40"/>
      <c r="H83" s="40"/>
      <c r="I83" s="137"/>
      <c r="J83" s="198">
        <f>BK83</f>
        <v>0</v>
      </c>
      <c r="K83" s="40"/>
      <c r="L83" s="44"/>
      <c r="M83" s="95"/>
      <c r="N83" s="199"/>
      <c r="O83" s="96"/>
      <c r="P83" s="200">
        <f>P84+P111</f>
        <v>0</v>
      </c>
      <c r="Q83" s="96"/>
      <c r="R83" s="200">
        <f>R84+R111</f>
        <v>0</v>
      </c>
      <c r="S83" s="96"/>
      <c r="T83" s="201">
        <f>T84+T111</f>
        <v>0</v>
      </c>
      <c r="U83" s="38"/>
      <c r="V83" s="38"/>
      <c r="W83" s="38"/>
      <c r="X83" s="38"/>
      <c r="Y83" s="38"/>
      <c r="Z83" s="38"/>
      <c r="AA83" s="38"/>
      <c r="AB83" s="38"/>
      <c r="AC83" s="38"/>
      <c r="AD83" s="38"/>
      <c r="AE83" s="38"/>
      <c r="AT83" s="17" t="s">
        <v>68</v>
      </c>
      <c r="AU83" s="17" t="s">
        <v>96</v>
      </c>
      <c r="BK83" s="202">
        <f>BK84+BK111</f>
        <v>0</v>
      </c>
    </row>
    <row r="84" s="12" customFormat="1" ht="25.92" customHeight="1">
      <c r="A84" s="12"/>
      <c r="B84" s="203"/>
      <c r="C84" s="204"/>
      <c r="D84" s="205" t="s">
        <v>68</v>
      </c>
      <c r="E84" s="206" t="s">
        <v>118</v>
      </c>
      <c r="F84" s="206" t="s">
        <v>119</v>
      </c>
      <c r="G84" s="204"/>
      <c r="H84" s="204"/>
      <c r="I84" s="207"/>
      <c r="J84" s="208">
        <f>BK84</f>
        <v>0</v>
      </c>
      <c r="K84" s="204"/>
      <c r="L84" s="209"/>
      <c r="M84" s="210"/>
      <c r="N84" s="211"/>
      <c r="O84" s="211"/>
      <c r="P84" s="212">
        <f>P85</f>
        <v>0</v>
      </c>
      <c r="Q84" s="211"/>
      <c r="R84" s="212">
        <f>R85</f>
        <v>0</v>
      </c>
      <c r="S84" s="211"/>
      <c r="T84" s="213">
        <f>T85</f>
        <v>0</v>
      </c>
      <c r="U84" s="12"/>
      <c r="V84" s="12"/>
      <c r="W84" s="12"/>
      <c r="X84" s="12"/>
      <c r="Y84" s="12"/>
      <c r="Z84" s="12"/>
      <c r="AA84" s="12"/>
      <c r="AB84" s="12"/>
      <c r="AC84" s="12"/>
      <c r="AD84" s="12"/>
      <c r="AE84" s="12"/>
      <c r="AR84" s="214" t="s">
        <v>76</v>
      </c>
      <c r="AT84" s="215" t="s">
        <v>68</v>
      </c>
      <c r="AU84" s="215" t="s">
        <v>69</v>
      </c>
      <c r="AY84" s="214" t="s">
        <v>120</v>
      </c>
      <c r="BK84" s="216">
        <f>BK85</f>
        <v>0</v>
      </c>
    </row>
    <row r="85" s="12" customFormat="1" ht="22.8" customHeight="1">
      <c r="A85" s="12"/>
      <c r="B85" s="203"/>
      <c r="C85" s="204"/>
      <c r="D85" s="205" t="s">
        <v>68</v>
      </c>
      <c r="E85" s="217" t="s">
        <v>171</v>
      </c>
      <c r="F85" s="217" t="s">
        <v>439</v>
      </c>
      <c r="G85" s="204"/>
      <c r="H85" s="204"/>
      <c r="I85" s="207"/>
      <c r="J85" s="218">
        <f>BK85</f>
        <v>0</v>
      </c>
      <c r="K85" s="204"/>
      <c r="L85" s="209"/>
      <c r="M85" s="210"/>
      <c r="N85" s="211"/>
      <c r="O85" s="211"/>
      <c r="P85" s="212">
        <f>SUM(P86:P110)</f>
        <v>0</v>
      </c>
      <c r="Q85" s="211"/>
      <c r="R85" s="212">
        <f>SUM(R86:R110)</f>
        <v>0</v>
      </c>
      <c r="S85" s="211"/>
      <c r="T85" s="213">
        <f>SUM(T86:T110)</f>
        <v>0</v>
      </c>
      <c r="U85" s="12"/>
      <c r="V85" s="12"/>
      <c r="W85" s="12"/>
      <c r="X85" s="12"/>
      <c r="Y85" s="12"/>
      <c r="Z85" s="12"/>
      <c r="AA85" s="12"/>
      <c r="AB85" s="12"/>
      <c r="AC85" s="12"/>
      <c r="AD85" s="12"/>
      <c r="AE85" s="12"/>
      <c r="AR85" s="214" t="s">
        <v>76</v>
      </c>
      <c r="AT85" s="215" t="s">
        <v>68</v>
      </c>
      <c r="AU85" s="215" t="s">
        <v>76</v>
      </c>
      <c r="AY85" s="214" t="s">
        <v>120</v>
      </c>
      <c r="BK85" s="216">
        <f>SUM(BK86:BK110)</f>
        <v>0</v>
      </c>
    </row>
    <row r="86" s="2" customFormat="1" ht="16.5" customHeight="1">
      <c r="A86" s="38"/>
      <c r="B86" s="39"/>
      <c r="C86" s="219" t="s">
        <v>76</v>
      </c>
      <c r="D86" s="219" t="s">
        <v>122</v>
      </c>
      <c r="E86" s="220" t="s">
        <v>440</v>
      </c>
      <c r="F86" s="221" t="s">
        <v>441</v>
      </c>
      <c r="G86" s="222" t="s">
        <v>243</v>
      </c>
      <c r="H86" s="223">
        <v>3</v>
      </c>
      <c r="I86" s="224"/>
      <c r="J86" s="225">
        <f>ROUND(I86*H86,2)</f>
        <v>0</v>
      </c>
      <c r="K86" s="221" t="s">
        <v>134</v>
      </c>
      <c r="L86" s="44"/>
      <c r="M86" s="226" t="s">
        <v>19</v>
      </c>
      <c r="N86" s="227" t="s">
        <v>40</v>
      </c>
      <c r="O86" s="84"/>
      <c r="P86" s="228">
        <f>O86*H86</f>
        <v>0</v>
      </c>
      <c r="Q86" s="228">
        <v>0</v>
      </c>
      <c r="R86" s="228">
        <f>Q86*H86</f>
        <v>0</v>
      </c>
      <c r="S86" s="228">
        <v>0</v>
      </c>
      <c r="T86" s="229">
        <f>S86*H86</f>
        <v>0</v>
      </c>
      <c r="U86" s="38"/>
      <c r="V86" s="38"/>
      <c r="W86" s="38"/>
      <c r="X86" s="38"/>
      <c r="Y86" s="38"/>
      <c r="Z86" s="38"/>
      <c r="AA86" s="38"/>
      <c r="AB86" s="38"/>
      <c r="AC86" s="38"/>
      <c r="AD86" s="38"/>
      <c r="AE86" s="38"/>
      <c r="AR86" s="230" t="s">
        <v>127</v>
      </c>
      <c r="AT86" s="230" t="s">
        <v>122</v>
      </c>
      <c r="AU86" s="230" t="s">
        <v>78</v>
      </c>
      <c r="AY86" s="17" t="s">
        <v>120</v>
      </c>
      <c r="BE86" s="231">
        <f>IF(N86="základní",J86,0)</f>
        <v>0</v>
      </c>
      <c r="BF86" s="231">
        <f>IF(N86="snížená",J86,0)</f>
        <v>0</v>
      </c>
      <c r="BG86" s="231">
        <f>IF(N86="zákl. přenesená",J86,0)</f>
        <v>0</v>
      </c>
      <c r="BH86" s="231">
        <f>IF(N86="sníž. přenesená",J86,0)</f>
        <v>0</v>
      </c>
      <c r="BI86" s="231">
        <f>IF(N86="nulová",J86,0)</f>
        <v>0</v>
      </c>
      <c r="BJ86" s="17" t="s">
        <v>76</v>
      </c>
      <c r="BK86" s="231">
        <f>ROUND(I86*H86,2)</f>
        <v>0</v>
      </c>
      <c r="BL86" s="17" t="s">
        <v>127</v>
      </c>
      <c r="BM86" s="230" t="s">
        <v>442</v>
      </c>
    </row>
    <row r="87" s="2" customFormat="1">
      <c r="A87" s="38"/>
      <c r="B87" s="39"/>
      <c r="C87" s="40"/>
      <c r="D87" s="234" t="s">
        <v>136</v>
      </c>
      <c r="E87" s="40"/>
      <c r="F87" s="244" t="s">
        <v>443</v>
      </c>
      <c r="G87" s="40"/>
      <c r="H87" s="40"/>
      <c r="I87" s="137"/>
      <c r="J87" s="40"/>
      <c r="K87" s="40"/>
      <c r="L87" s="44"/>
      <c r="M87" s="245"/>
      <c r="N87" s="246"/>
      <c r="O87" s="84"/>
      <c r="P87" s="84"/>
      <c r="Q87" s="84"/>
      <c r="R87" s="84"/>
      <c r="S87" s="84"/>
      <c r="T87" s="85"/>
      <c r="U87" s="38"/>
      <c r="V87" s="38"/>
      <c r="W87" s="38"/>
      <c r="X87" s="38"/>
      <c r="Y87" s="38"/>
      <c r="Z87" s="38"/>
      <c r="AA87" s="38"/>
      <c r="AB87" s="38"/>
      <c r="AC87" s="38"/>
      <c r="AD87" s="38"/>
      <c r="AE87" s="38"/>
      <c r="AT87" s="17" t="s">
        <v>136</v>
      </c>
      <c r="AU87" s="17" t="s">
        <v>78</v>
      </c>
    </row>
    <row r="88" s="13" customFormat="1">
      <c r="A88" s="13"/>
      <c r="B88" s="232"/>
      <c r="C88" s="233"/>
      <c r="D88" s="234" t="s">
        <v>129</v>
      </c>
      <c r="E88" s="235" t="s">
        <v>19</v>
      </c>
      <c r="F88" s="236" t="s">
        <v>444</v>
      </c>
      <c r="G88" s="233"/>
      <c r="H88" s="237">
        <v>3</v>
      </c>
      <c r="I88" s="238"/>
      <c r="J88" s="233"/>
      <c r="K88" s="233"/>
      <c r="L88" s="239"/>
      <c r="M88" s="240"/>
      <c r="N88" s="241"/>
      <c r="O88" s="241"/>
      <c r="P88" s="241"/>
      <c r="Q88" s="241"/>
      <c r="R88" s="241"/>
      <c r="S88" s="241"/>
      <c r="T88" s="242"/>
      <c r="U88" s="13"/>
      <c r="V88" s="13"/>
      <c r="W88" s="13"/>
      <c r="X88" s="13"/>
      <c r="Y88" s="13"/>
      <c r="Z88" s="13"/>
      <c r="AA88" s="13"/>
      <c r="AB88" s="13"/>
      <c r="AC88" s="13"/>
      <c r="AD88" s="13"/>
      <c r="AE88" s="13"/>
      <c r="AT88" s="243" t="s">
        <v>129</v>
      </c>
      <c r="AU88" s="243" t="s">
        <v>78</v>
      </c>
      <c r="AV88" s="13" t="s">
        <v>78</v>
      </c>
      <c r="AW88" s="13" t="s">
        <v>31</v>
      </c>
      <c r="AX88" s="13" t="s">
        <v>76</v>
      </c>
      <c r="AY88" s="243" t="s">
        <v>120</v>
      </c>
    </row>
    <row r="89" s="2" customFormat="1" ht="21.75" customHeight="1">
      <c r="A89" s="38"/>
      <c r="B89" s="39"/>
      <c r="C89" s="219" t="s">
        <v>78</v>
      </c>
      <c r="D89" s="219" t="s">
        <v>122</v>
      </c>
      <c r="E89" s="220" t="s">
        <v>445</v>
      </c>
      <c r="F89" s="221" t="s">
        <v>446</v>
      </c>
      <c r="G89" s="222" t="s">
        <v>243</v>
      </c>
      <c r="H89" s="223">
        <v>180</v>
      </c>
      <c r="I89" s="224"/>
      <c r="J89" s="225">
        <f>ROUND(I89*H89,2)</f>
        <v>0</v>
      </c>
      <c r="K89" s="221" t="s">
        <v>134</v>
      </c>
      <c r="L89" s="44"/>
      <c r="M89" s="226" t="s">
        <v>19</v>
      </c>
      <c r="N89" s="227" t="s">
        <v>40</v>
      </c>
      <c r="O89" s="84"/>
      <c r="P89" s="228">
        <f>O89*H89</f>
        <v>0</v>
      </c>
      <c r="Q89" s="228">
        <v>0</v>
      </c>
      <c r="R89" s="228">
        <f>Q89*H89</f>
        <v>0</v>
      </c>
      <c r="S89" s="228">
        <v>0</v>
      </c>
      <c r="T89" s="229">
        <f>S89*H89</f>
        <v>0</v>
      </c>
      <c r="U89" s="38"/>
      <c r="V89" s="38"/>
      <c r="W89" s="38"/>
      <c r="X89" s="38"/>
      <c r="Y89" s="38"/>
      <c r="Z89" s="38"/>
      <c r="AA89" s="38"/>
      <c r="AB89" s="38"/>
      <c r="AC89" s="38"/>
      <c r="AD89" s="38"/>
      <c r="AE89" s="38"/>
      <c r="AR89" s="230" t="s">
        <v>127</v>
      </c>
      <c r="AT89" s="230" t="s">
        <v>122</v>
      </c>
      <c r="AU89" s="230" t="s">
        <v>78</v>
      </c>
      <c r="AY89" s="17" t="s">
        <v>120</v>
      </c>
      <c r="BE89" s="231">
        <f>IF(N89="základní",J89,0)</f>
        <v>0</v>
      </c>
      <c r="BF89" s="231">
        <f>IF(N89="snížená",J89,0)</f>
        <v>0</v>
      </c>
      <c r="BG89" s="231">
        <f>IF(N89="zákl. přenesená",J89,0)</f>
        <v>0</v>
      </c>
      <c r="BH89" s="231">
        <f>IF(N89="sníž. přenesená",J89,0)</f>
        <v>0</v>
      </c>
      <c r="BI89" s="231">
        <f>IF(N89="nulová",J89,0)</f>
        <v>0</v>
      </c>
      <c r="BJ89" s="17" t="s">
        <v>76</v>
      </c>
      <c r="BK89" s="231">
        <f>ROUND(I89*H89,2)</f>
        <v>0</v>
      </c>
      <c r="BL89" s="17" t="s">
        <v>127</v>
      </c>
      <c r="BM89" s="230" t="s">
        <v>447</v>
      </c>
    </row>
    <row r="90" s="2" customFormat="1">
      <c r="A90" s="38"/>
      <c r="B90" s="39"/>
      <c r="C90" s="40"/>
      <c r="D90" s="234" t="s">
        <v>136</v>
      </c>
      <c r="E90" s="40"/>
      <c r="F90" s="244" t="s">
        <v>443</v>
      </c>
      <c r="G90" s="40"/>
      <c r="H90" s="40"/>
      <c r="I90" s="137"/>
      <c r="J90" s="40"/>
      <c r="K90" s="40"/>
      <c r="L90" s="44"/>
      <c r="M90" s="245"/>
      <c r="N90" s="246"/>
      <c r="O90" s="84"/>
      <c r="P90" s="84"/>
      <c r="Q90" s="84"/>
      <c r="R90" s="84"/>
      <c r="S90" s="84"/>
      <c r="T90" s="85"/>
      <c r="U90" s="38"/>
      <c r="V90" s="38"/>
      <c r="W90" s="38"/>
      <c r="X90" s="38"/>
      <c r="Y90" s="38"/>
      <c r="Z90" s="38"/>
      <c r="AA90" s="38"/>
      <c r="AB90" s="38"/>
      <c r="AC90" s="38"/>
      <c r="AD90" s="38"/>
      <c r="AE90" s="38"/>
      <c r="AT90" s="17" t="s">
        <v>136</v>
      </c>
      <c r="AU90" s="17" t="s">
        <v>78</v>
      </c>
    </row>
    <row r="91" s="13" customFormat="1">
      <c r="A91" s="13"/>
      <c r="B91" s="232"/>
      <c r="C91" s="233"/>
      <c r="D91" s="234" t="s">
        <v>129</v>
      </c>
      <c r="E91" s="235" t="s">
        <v>19</v>
      </c>
      <c r="F91" s="236" t="s">
        <v>448</v>
      </c>
      <c r="G91" s="233"/>
      <c r="H91" s="237">
        <v>180</v>
      </c>
      <c r="I91" s="238"/>
      <c r="J91" s="233"/>
      <c r="K91" s="233"/>
      <c r="L91" s="239"/>
      <c r="M91" s="240"/>
      <c r="N91" s="241"/>
      <c r="O91" s="241"/>
      <c r="P91" s="241"/>
      <c r="Q91" s="241"/>
      <c r="R91" s="241"/>
      <c r="S91" s="241"/>
      <c r="T91" s="242"/>
      <c r="U91" s="13"/>
      <c r="V91" s="13"/>
      <c r="W91" s="13"/>
      <c r="X91" s="13"/>
      <c r="Y91" s="13"/>
      <c r="Z91" s="13"/>
      <c r="AA91" s="13"/>
      <c r="AB91" s="13"/>
      <c r="AC91" s="13"/>
      <c r="AD91" s="13"/>
      <c r="AE91" s="13"/>
      <c r="AT91" s="243" t="s">
        <v>129</v>
      </c>
      <c r="AU91" s="243" t="s">
        <v>78</v>
      </c>
      <c r="AV91" s="13" t="s">
        <v>78</v>
      </c>
      <c r="AW91" s="13" t="s">
        <v>31</v>
      </c>
      <c r="AX91" s="13" t="s">
        <v>76</v>
      </c>
      <c r="AY91" s="243" t="s">
        <v>120</v>
      </c>
    </row>
    <row r="92" s="2" customFormat="1" ht="16.5" customHeight="1">
      <c r="A92" s="38"/>
      <c r="B92" s="39"/>
      <c r="C92" s="219" t="s">
        <v>139</v>
      </c>
      <c r="D92" s="219" t="s">
        <v>122</v>
      </c>
      <c r="E92" s="220" t="s">
        <v>449</v>
      </c>
      <c r="F92" s="221" t="s">
        <v>450</v>
      </c>
      <c r="G92" s="222" t="s">
        <v>243</v>
      </c>
      <c r="H92" s="223">
        <v>27</v>
      </c>
      <c r="I92" s="224"/>
      <c r="J92" s="225">
        <f>ROUND(I92*H92,2)</f>
        <v>0</v>
      </c>
      <c r="K92" s="221" t="s">
        <v>134</v>
      </c>
      <c r="L92" s="44"/>
      <c r="M92" s="226" t="s">
        <v>19</v>
      </c>
      <c r="N92" s="227" t="s">
        <v>40</v>
      </c>
      <c r="O92" s="84"/>
      <c r="P92" s="228">
        <f>O92*H92</f>
        <v>0</v>
      </c>
      <c r="Q92" s="228">
        <v>0</v>
      </c>
      <c r="R92" s="228">
        <f>Q92*H92</f>
        <v>0</v>
      </c>
      <c r="S92" s="228">
        <v>0</v>
      </c>
      <c r="T92" s="229">
        <f>S92*H92</f>
        <v>0</v>
      </c>
      <c r="U92" s="38"/>
      <c r="V92" s="38"/>
      <c r="W92" s="38"/>
      <c r="X92" s="38"/>
      <c r="Y92" s="38"/>
      <c r="Z92" s="38"/>
      <c r="AA92" s="38"/>
      <c r="AB92" s="38"/>
      <c r="AC92" s="38"/>
      <c r="AD92" s="38"/>
      <c r="AE92" s="38"/>
      <c r="AR92" s="230" t="s">
        <v>127</v>
      </c>
      <c r="AT92" s="230" t="s">
        <v>122</v>
      </c>
      <c r="AU92" s="230" t="s">
        <v>78</v>
      </c>
      <c r="AY92" s="17" t="s">
        <v>120</v>
      </c>
      <c r="BE92" s="231">
        <f>IF(N92="základní",J92,0)</f>
        <v>0</v>
      </c>
      <c r="BF92" s="231">
        <f>IF(N92="snížená",J92,0)</f>
        <v>0</v>
      </c>
      <c r="BG92" s="231">
        <f>IF(N92="zákl. přenesená",J92,0)</f>
        <v>0</v>
      </c>
      <c r="BH92" s="231">
        <f>IF(N92="sníž. přenesená",J92,0)</f>
        <v>0</v>
      </c>
      <c r="BI92" s="231">
        <f>IF(N92="nulová",J92,0)</f>
        <v>0</v>
      </c>
      <c r="BJ92" s="17" t="s">
        <v>76</v>
      </c>
      <c r="BK92" s="231">
        <f>ROUND(I92*H92,2)</f>
        <v>0</v>
      </c>
      <c r="BL92" s="17" t="s">
        <v>127</v>
      </c>
      <c r="BM92" s="230" t="s">
        <v>451</v>
      </c>
    </row>
    <row r="93" s="2" customFormat="1">
      <c r="A93" s="38"/>
      <c r="B93" s="39"/>
      <c r="C93" s="40"/>
      <c r="D93" s="234" t="s">
        <v>136</v>
      </c>
      <c r="E93" s="40"/>
      <c r="F93" s="244" t="s">
        <v>443</v>
      </c>
      <c r="G93" s="40"/>
      <c r="H93" s="40"/>
      <c r="I93" s="137"/>
      <c r="J93" s="40"/>
      <c r="K93" s="40"/>
      <c r="L93" s="44"/>
      <c r="M93" s="245"/>
      <c r="N93" s="246"/>
      <c r="O93" s="84"/>
      <c r="P93" s="84"/>
      <c r="Q93" s="84"/>
      <c r="R93" s="84"/>
      <c r="S93" s="84"/>
      <c r="T93" s="85"/>
      <c r="U93" s="38"/>
      <c r="V93" s="38"/>
      <c r="W93" s="38"/>
      <c r="X93" s="38"/>
      <c r="Y93" s="38"/>
      <c r="Z93" s="38"/>
      <c r="AA93" s="38"/>
      <c r="AB93" s="38"/>
      <c r="AC93" s="38"/>
      <c r="AD93" s="38"/>
      <c r="AE93" s="38"/>
      <c r="AT93" s="17" t="s">
        <v>136</v>
      </c>
      <c r="AU93" s="17" t="s">
        <v>78</v>
      </c>
    </row>
    <row r="94" s="13" customFormat="1">
      <c r="A94" s="13"/>
      <c r="B94" s="232"/>
      <c r="C94" s="233"/>
      <c r="D94" s="234" t="s">
        <v>129</v>
      </c>
      <c r="E94" s="235" t="s">
        <v>19</v>
      </c>
      <c r="F94" s="236" t="s">
        <v>452</v>
      </c>
      <c r="G94" s="233"/>
      <c r="H94" s="237">
        <v>27</v>
      </c>
      <c r="I94" s="238"/>
      <c r="J94" s="233"/>
      <c r="K94" s="233"/>
      <c r="L94" s="239"/>
      <c r="M94" s="240"/>
      <c r="N94" s="241"/>
      <c r="O94" s="241"/>
      <c r="P94" s="241"/>
      <c r="Q94" s="241"/>
      <c r="R94" s="241"/>
      <c r="S94" s="241"/>
      <c r="T94" s="242"/>
      <c r="U94" s="13"/>
      <c r="V94" s="13"/>
      <c r="W94" s="13"/>
      <c r="X94" s="13"/>
      <c r="Y94" s="13"/>
      <c r="Z94" s="13"/>
      <c r="AA94" s="13"/>
      <c r="AB94" s="13"/>
      <c r="AC94" s="13"/>
      <c r="AD94" s="13"/>
      <c r="AE94" s="13"/>
      <c r="AT94" s="243" t="s">
        <v>129</v>
      </c>
      <c r="AU94" s="243" t="s">
        <v>78</v>
      </c>
      <c r="AV94" s="13" t="s">
        <v>78</v>
      </c>
      <c r="AW94" s="13" t="s">
        <v>31</v>
      </c>
      <c r="AX94" s="13" t="s">
        <v>69</v>
      </c>
      <c r="AY94" s="243" t="s">
        <v>120</v>
      </c>
    </row>
    <row r="95" s="14" customFormat="1">
      <c r="A95" s="14"/>
      <c r="B95" s="257"/>
      <c r="C95" s="258"/>
      <c r="D95" s="234" t="s">
        <v>129</v>
      </c>
      <c r="E95" s="259" t="s">
        <v>19</v>
      </c>
      <c r="F95" s="260" t="s">
        <v>186</v>
      </c>
      <c r="G95" s="258"/>
      <c r="H95" s="261">
        <v>27</v>
      </c>
      <c r="I95" s="262"/>
      <c r="J95" s="258"/>
      <c r="K95" s="258"/>
      <c r="L95" s="263"/>
      <c r="M95" s="264"/>
      <c r="N95" s="265"/>
      <c r="O95" s="265"/>
      <c r="P95" s="265"/>
      <c r="Q95" s="265"/>
      <c r="R95" s="265"/>
      <c r="S95" s="265"/>
      <c r="T95" s="266"/>
      <c r="U95" s="14"/>
      <c r="V95" s="14"/>
      <c r="W95" s="14"/>
      <c r="X95" s="14"/>
      <c r="Y95" s="14"/>
      <c r="Z95" s="14"/>
      <c r="AA95" s="14"/>
      <c r="AB95" s="14"/>
      <c r="AC95" s="14"/>
      <c r="AD95" s="14"/>
      <c r="AE95" s="14"/>
      <c r="AT95" s="267" t="s">
        <v>129</v>
      </c>
      <c r="AU95" s="267" t="s">
        <v>78</v>
      </c>
      <c r="AV95" s="14" t="s">
        <v>127</v>
      </c>
      <c r="AW95" s="14" t="s">
        <v>31</v>
      </c>
      <c r="AX95" s="14" t="s">
        <v>76</v>
      </c>
      <c r="AY95" s="267" t="s">
        <v>120</v>
      </c>
    </row>
    <row r="96" s="2" customFormat="1" ht="16.5" customHeight="1">
      <c r="A96" s="38"/>
      <c r="B96" s="39"/>
      <c r="C96" s="219" t="s">
        <v>127</v>
      </c>
      <c r="D96" s="219" t="s">
        <v>122</v>
      </c>
      <c r="E96" s="220" t="s">
        <v>453</v>
      </c>
      <c r="F96" s="221" t="s">
        <v>454</v>
      </c>
      <c r="G96" s="222" t="s">
        <v>243</v>
      </c>
      <c r="H96" s="223">
        <v>5</v>
      </c>
      <c r="I96" s="224"/>
      <c r="J96" s="225">
        <f>ROUND(I96*H96,2)</f>
        <v>0</v>
      </c>
      <c r="K96" s="221" t="s">
        <v>134</v>
      </c>
      <c r="L96" s="44"/>
      <c r="M96" s="226" t="s">
        <v>19</v>
      </c>
      <c r="N96" s="227" t="s">
        <v>40</v>
      </c>
      <c r="O96" s="84"/>
      <c r="P96" s="228">
        <f>O96*H96</f>
        <v>0</v>
      </c>
      <c r="Q96" s="228">
        <v>0</v>
      </c>
      <c r="R96" s="228">
        <f>Q96*H96</f>
        <v>0</v>
      </c>
      <c r="S96" s="228">
        <v>0</v>
      </c>
      <c r="T96" s="229">
        <f>S96*H96</f>
        <v>0</v>
      </c>
      <c r="U96" s="38"/>
      <c r="V96" s="38"/>
      <c r="W96" s="38"/>
      <c r="X96" s="38"/>
      <c r="Y96" s="38"/>
      <c r="Z96" s="38"/>
      <c r="AA96" s="38"/>
      <c r="AB96" s="38"/>
      <c r="AC96" s="38"/>
      <c r="AD96" s="38"/>
      <c r="AE96" s="38"/>
      <c r="AR96" s="230" t="s">
        <v>127</v>
      </c>
      <c r="AT96" s="230" t="s">
        <v>122</v>
      </c>
      <c r="AU96" s="230" t="s">
        <v>78</v>
      </c>
      <c r="AY96" s="17" t="s">
        <v>120</v>
      </c>
      <c r="BE96" s="231">
        <f>IF(N96="základní",J96,0)</f>
        <v>0</v>
      </c>
      <c r="BF96" s="231">
        <f>IF(N96="snížená",J96,0)</f>
        <v>0</v>
      </c>
      <c r="BG96" s="231">
        <f>IF(N96="zákl. přenesená",J96,0)</f>
        <v>0</v>
      </c>
      <c r="BH96" s="231">
        <f>IF(N96="sníž. přenesená",J96,0)</f>
        <v>0</v>
      </c>
      <c r="BI96" s="231">
        <f>IF(N96="nulová",J96,0)</f>
        <v>0</v>
      </c>
      <c r="BJ96" s="17" t="s">
        <v>76</v>
      </c>
      <c r="BK96" s="231">
        <f>ROUND(I96*H96,2)</f>
        <v>0</v>
      </c>
      <c r="BL96" s="17" t="s">
        <v>127</v>
      </c>
      <c r="BM96" s="230" t="s">
        <v>455</v>
      </c>
    </row>
    <row r="97" s="2" customFormat="1">
      <c r="A97" s="38"/>
      <c r="B97" s="39"/>
      <c r="C97" s="40"/>
      <c r="D97" s="234" t="s">
        <v>136</v>
      </c>
      <c r="E97" s="40"/>
      <c r="F97" s="244" t="s">
        <v>443</v>
      </c>
      <c r="G97" s="40"/>
      <c r="H97" s="40"/>
      <c r="I97" s="137"/>
      <c r="J97" s="40"/>
      <c r="K97" s="40"/>
      <c r="L97" s="44"/>
      <c r="M97" s="245"/>
      <c r="N97" s="246"/>
      <c r="O97" s="84"/>
      <c r="P97" s="84"/>
      <c r="Q97" s="84"/>
      <c r="R97" s="84"/>
      <c r="S97" s="84"/>
      <c r="T97" s="85"/>
      <c r="U97" s="38"/>
      <c r="V97" s="38"/>
      <c r="W97" s="38"/>
      <c r="X97" s="38"/>
      <c r="Y97" s="38"/>
      <c r="Z97" s="38"/>
      <c r="AA97" s="38"/>
      <c r="AB97" s="38"/>
      <c r="AC97" s="38"/>
      <c r="AD97" s="38"/>
      <c r="AE97" s="38"/>
      <c r="AT97" s="17" t="s">
        <v>136</v>
      </c>
      <c r="AU97" s="17" t="s">
        <v>78</v>
      </c>
    </row>
    <row r="98" s="13" customFormat="1">
      <c r="A98" s="13"/>
      <c r="B98" s="232"/>
      <c r="C98" s="233"/>
      <c r="D98" s="234" t="s">
        <v>129</v>
      </c>
      <c r="E98" s="235" t="s">
        <v>19</v>
      </c>
      <c r="F98" s="236" t="s">
        <v>456</v>
      </c>
      <c r="G98" s="233"/>
      <c r="H98" s="237">
        <v>5</v>
      </c>
      <c r="I98" s="238"/>
      <c r="J98" s="233"/>
      <c r="K98" s="233"/>
      <c r="L98" s="239"/>
      <c r="M98" s="240"/>
      <c r="N98" s="241"/>
      <c r="O98" s="241"/>
      <c r="P98" s="241"/>
      <c r="Q98" s="241"/>
      <c r="R98" s="241"/>
      <c r="S98" s="241"/>
      <c r="T98" s="242"/>
      <c r="U98" s="13"/>
      <c r="V98" s="13"/>
      <c r="W98" s="13"/>
      <c r="X98" s="13"/>
      <c r="Y98" s="13"/>
      <c r="Z98" s="13"/>
      <c r="AA98" s="13"/>
      <c r="AB98" s="13"/>
      <c r="AC98" s="13"/>
      <c r="AD98" s="13"/>
      <c r="AE98" s="13"/>
      <c r="AT98" s="243" t="s">
        <v>129</v>
      </c>
      <c r="AU98" s="243" t="s">
        <v>78</v>
      </c>
      <c r="AV98" s="13" t="s">
        <v>78</v>
      </c>
      <c r="AW98" s="13" t="s">
        <v>31</v>
      </c>
      <c r="AX98" s="13" t="s">
        <v>76</v>
      </c>
      <c r="AY98" s="243" t="s">
        <v>120</v>
      </c>
    </row>
    <row r="99" s="2" customFormat="1" ht="21.75" customHeight="1">
      <c r="A99" s="38"/>
      <c r="B99" s="39"/>
      <c r="C99" s="219" t="s">
        <v>150</v>
      </c>
      <c r="D99" s="219" t="s">
        <v>122</v>
      </c>
      <c r="E99" s="220" t="s">
        <v>457</v>
      </c>
      <c r="F99" s="221" t="s">
        <v>458</v>
      </c>
      <c r="G99" s="222" t="s">
        <v>243</v>
      </c>
      <c r="H99" s="223">
        <v>1620</v>
      </c>
      <c r="I99" s="224"/>
      <c r="J99" s="225">
        <f>ROUND(I99*H99,2)</f>
        <v>0</v>
      </c>
      <c r="K99" s="221" t="s">
        <v>134</v>
      </c>
      <c r="L99" s="44"/>
      <c r="M99" s="226" t="s">
        <v>19</v>
      </c>
      <c r="N99" s="227" t="s">
        <v>40</v>
      </c>
      <c r="O99" s="84"/>
      <c r="P99" s="228">
        <f>O99*H99</f>
        <v>0</v>
      </c>
      <c r="Q99" s="228">
        <v>0</v>
      </c>
      <c r="R99" s="228">
        <f>Q99*H99</f>
        <v>0</v>
      </c>
      <c r="S99" s="228">
        <v>0</v>
      </c>
      <c r="T99" s="229">
        <f>S99*H99</f>
        <v>0</v>
      </c>
      <c r="U99" s="38"/>
      <c r="V99" s="38"/>
      <c r="W99" s="38"/>
      <c r="X99" s="38"/>
      <c r="Y99" s="38"/>
      <c r="Z99" s="38"/>
      <c r="AA99" s="38"/>
      <c r="AB99" s="38"/>
      <c r="AC99" s="38"/>
      <c r="AD99" s="38"/>
      <c r="AE99" s="38"/>
      <c r="AR99" s="230" t="s">
        <v>127</v>
      </c>
      <c r="AT99" s="230" t="s">
        <v>122</v>
      </c>
      <c r="AU99" s="230" t="s">
        <v>78</v>
      </c>
      <c r="AY99" s="17" t="s">
        <v>120</v>
      </c>
      <c r="BE99" s="231">
        <f>IF(N99="základní",J99,0)</f>
        <v>0</v>
      </c>
      <c r="BF99" s="231">
        <f>IF(N99="snížená",J99,0)</f>
        <v>0</v>
      </c>
      <c r="BG99" s="231">
        <f>IF(N99="zákl. přenesená",J99,0)</f>
        <v>0</v>
      </c>
      <c r="BH99" s="231">
        <f>IF(N99="sníž. přenesená",J99,0)</f>
        <v>0</v>
      </c>
      <c r="BI99" s="231">
        <f>IF(N99="nulová",J99,0)</f>
        <v>0</v>
      </c>
      <c r="BJ99" s="17" t="s">
        <v>76</v>
      </c>
      <c r="BK99" s="231">
        <f>ROUND(I99*H99,2)</f>
        <v>0</v>
      </c>
      <c r="BL99" s="17" t="s">
        <v>127</v>
      </c>
      <c r="BM99" s="230" t="s">
        <v>459</v>
      </c>
    </row>
    <row r="100" s="2" customFormat="1">
      <c r="A100" s="38"/>
      <c r="B100" s="39"/>
      <c r="C100" s="40"/>
      <c r="D100" s="234" t="s">
        <v>136</v>
      </c>
      <c r="E100" s="40"/>
      <c r="F100" s="244" t="s">
        <v>443</v>
      </c>
      <c r="G100" s="40"/>
      <c r="H100" s="40"/>
      <c r="I100" s="137"/>
      <c r="J100" s="40"/>
      <c r="K100" s="40"/>
      <c r="L100" s="44"/>
      <c r="M100" s="245"/>
      <c r="N100" s="246"/>
      <c r="O100" s="84"/>
      <c r="P100" s="84"/>
      <c r="Q100" s="84"/>
      <c r="R100" s="84"/>
      <c r="S100" s="84"/>
      <c r="T100" s="85"/>
      <c r="U100" s="38"/>
      <c r="V100" s="38"/>
      <c r="W100" s="38"/>
      <c r="X100" s="38"/>
      <c r="Y100" s="38"/>
      <c r="Z100" s="38"/>
      <c r="AA100" s="38"/>
      <c r="AB100" s="38"/>
      <c r="AC100" s="38"/>
      <c r="AD100" s="38"/>
      <c r="AE100" s="38"/>
      <c r="AT100" s="17" t="s">
        <v>136</v>
      </c>
      <c r="AU100" s="17" t="s">
        <v>78</v>
      </c>
    </row>
    <row r="101" s="13" customFormat="1">
      <c r="A101" s="13"/>
      <c r="B101" s="232"/>
      <c r="C101" s="233"/>
      <c r="D101" s="234" t="s">
        <v>129</v>
      </c>
      <c r="E101" s="235" t="s">
        <v>19</v>
      </c>
      <c r="F101" s="236" t="s">
        <v>460</v>
      </c>
      <c r="G101" s="233"/>
      <c r="H101" s="237">
        <v>1620</v>
      </c>
      <c r="I101" s="238"/>
      <c r="J101" s="233"/>
      <c r="K101" s="233"/>
      <c r="L101" s="239"/>
      <c r="M101" s="240"/>
      <c r="N101" s="241"/>
      <c r="O101" s="241"/>
      <c r="P101" s="241"/>
      <c r="Q101" s="241"/>
      <c r="R101" s="241"/>
      <c r="S101" s="241"/>
      <c r="T101" s="242"/>
      <c r="U101" s="13"/>
      <c r="V101" s="13"/>
      <c r="W101" s="13"/>
      <c r="X101" s="13"/>
      <c r="Y101" s="13"/>
      <c r="Z101" s="13"/>
      <c r="AA101" s="13"/>
      <c r="AB101" s="13"/>
      <c r="AC101" s="13"/>
      <c r="AD101" s="13"/>
      <c r="AE101" s="13"/>
      <c r="AT101" s="243" t="s">
        <v>129</v>
      </c>
      <c r="AU101" s="243" t="s">
        <v>78</v>
      </c>
      <c r="AV101" s="13" t="s">
        <v>78</v>
      </c>
      <c r="AW101" s="13" t="s">
        <v>31</v>
      </c>
      <c r="AX101" s="13" t="s">
        <v>76</v>
      </c>
      <c r="AY101" s="243" t="s">
        <v>120</v>
      </c>
    </row>
    <row r="102" s="2" customFormat="1" ht="21.75" customHeight="1">
      <c r="A102" s="38"/>
      <c r="B102" s="39"/>
      <c r="C102" s="219" t="s">
        <v>155</v>
      </c>
      <c r="D102" s="219" t="s">
        <v>122</v>
      </c>
      <c r="E102" s="220" t="s">
        <v>461</v>
      </c>
      <c r="F102" s="221" t="s">
        <v>462</v>
      </c>
      <c r="G102" s="222" t="s">
        <v>243</v>
      </c>
      <c r="H102" s="223">
        <v>300</v>
      </c>
      <c r="I102" s="224"/>
      <c r="J102" s="225">
        <f>ROUND(I102*H102,2)</f>
        <v>0</v>
      </c>
      <c r="K102" s="221" t="s">
        <v>134</v>
      </c>
      <c r="L102" s="44"/>
      <c r="M102" s="226" t="s">
        <v>19</v>
      </c>
      <c r="N102" s="227" t="s">
        <v>40</v>
      </c>
      <c r="O102" s="84"/>
      <c r="P102" s="228">
        <f>O102*H102</f>
        <v>0</v>
      </c>
      <c r="Q102" s="228">
        <v>0</v>
      </c>
      <c r="R102" s="228">
        <f>Q102*H102</f>
        <v>0</v>
      </c>
      <c r="S102" s="228">
        <v>0</v>
      </c>
      <c r="T102" s="229">
        <f>S102*H102</f>
        <v>0</v>
      </c>
      <c r="U102" s="38"/>
      <c r="V102" s="38"/>
      <c r="W102" s="38"/>
      <c r="X102" s="38"/>
      <c r="Y102" s="38"/>
      <c r="Z102" s="38"/>
      <c r="AA102" s="38"/>
      <c r="AB102" s="38"/>
      <c r="AC102" s="38"/>
      <c r="AD102" s="38"/>
      <c r="AE102" s="38"/>
      <c r="AR102" s="230" t="s">
        <v>127</v>
      </c>
      <c r="AT102" s="230" t="s">
        <v>122</v>
      </c>
      <c r="AU102" s="230" t="s">
        <v>78</v>
      </c>
      <c r="AY102" s="17" t="s">
        <v>120</v>
      </c>
      <c r="BE102" s="231">
        <f>IF(N102="základní",J102,0)</f>
        <v>0</v>
      </c>
      <c r="BF102" s="231">
        <f>IF(N102="snížená",J102,0)</f>
        <v>0</v>
      </c>
      <c r="BG102" s="231">
        <f>IF(N102="zákl. přenesená",J102,0)</f>
        <v>0</v>
      </c>
      <c r="BH102" s="231">
        <f>IF(N102="sníž. přenesená",J102,0)</f>
        <v>0</v>
      </c>
      <c r="BI102" s="231">
        <f>IF(N102="nulová",J102,0)</f>
        <v>0</v>
      </c>
      <c r="BJ102" s="17" t="s">
        <v>76</v>
      </c>
      <c r="BK102" s="231">
        <f>ROUND(I102*H102,2)</f>
        <v>0</v>
      </c>
      <c r="BL102" s="17" t="s">
        <v>127</v>
      </c>
      <c r="BM102" s="230" t="s">
        <v>463</v>
      </c>
    </row>
    <row r="103" s="2" customFormat="1">
      <c r="A103" s="38"/>
      <c r="B103" s="39"/>
      <c r="C103" s="40"/>
      <c r="D103" s="234" t="s">
        <v>136</v>
      </c>
      <c r="E103" s="40"/>
      <c r="F103" s="244" t="s">
        <v>443</v>
      </c>
      <c r="G103" s="40"/>
      <c r="H103" s="40"/>
      <c r="I103" s="137"/>
      <c r="J103" s="40"/>
      <c r="K103" s="40"/>
      <c r="L103" s="44"/>
      <c r="M103" s="245"/>
      <c r="N103" s="246"/>
      <c r="O103" s="84"/>
      <c r="P103" s="84"/>
      <c r="Q103" s="84"/>
      <c r="R103" s="84"/>
      <c r="S103" s="84"/>
      <c r="T103" s="85"/>
      <c r="U103" s="38"/>
      <c r="V103" s="38"/>
      <c r="W103" s="38"/>
      <c r="X103" s="38"/>
      <c r="Y103" s="38"/>
      <c r="Z103" s="38"/>
      <c r="AA103" s="38"/>
      <c r="AB103" s="38"/>
      <c r="AC103" s="38"/>
      <c r="AD103" s="38"/>
      <c r="AE103" s="38"/>
      <c r="AT103" s="17" t="s">
        <v>136</v>
      </c>
      <c r="AU103" s="17" t="s">
        <v>78</v>
      </c>
    </row>
    <row r="104" s="13" customFormat="1">
      <c r="A104" s="13"/>
      <c r="B104" s="232"/>
      <c r="C104" s="233"/>
      <c r="D104" s="234" t="s">
        <v>129</v>
      </c>
      <c r="E104" s="235" t="s">
        <v>19</v>
      </c>
      <c r="F104" s="236" t="s">
        <v>464</v>
      </c>
      <c r="G104" s="233"/>
      <c r="H104" s="237">
        <v>300</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129</v>
      </c>
      <c r="AU104" s="243" t="s">
        <v>78</v>
      </c>
      <c r="AV104" s="13" t="s">
        <v>78</v>
      </c>
      <c r="AW104" s="13" t="s">
        <v>31</v>
      </c>
      <c r="AX104" s="13" t="s">
        <v>76</v>
      </c>
      <c r="AY104" s="243" t="s">
        <v>120</v>
      </c>
    </row>
    <row r="105" s="2" customFormat="1" ht="16.5" customHeight="1">
      <c r="A105" s="38"/>
      <c r="B105" s="39"/>
      <c r="C105" s="219" t="s">
        <v>160</v>
      </c>
      <c r="D105" s="219" t="s">
        <v>122</v>
      </c>
      <c r="E105" s="220" t="s">
        <v>465</v>
      </c>
      <c r="F105" s="221" t="s">
        <v>466</v>
      </c>
      <c r="G105" s="222" t="s">
        <v>243</v>
      </c>
      <c r="H105" s="223">
        <v>2</v>
      </c>
      <c r="I105" s="224"/>
      <c r="J105" s="225">
        <f>ROUND(I105*H105,2)</f>
        <v>0</v>
      </c>
      <c r="K105" s="221" t="s">
        <v>134</v>
      </c>
      <c r="L105" s="44"/>
      <c r="M105" s="226" t="s">
        <v>19</v>
      </c>
      <c r="N105" s="227" t="s">
        <v>40</v>
      </c>
      <c r="O105" s="84"/>
      <c r="P105" s="228">
        <f>O105*H105</f>
        <v>0</v>
      </c>
      <c r="Q105" s="228">
        <v>0</v>
      </c>
      <c r="R105" s="228">
        <f>Q105*H105</f>
        <v>0</v>
      </c>
      <c r="S105" s="228">
        <v>0</v>
      </c>
      <c r="T105" s="229">
        <f>S105*H105</f>
        <v>0</v>
      </c>
      <c r="U105" s="38"/>
      <c r="V105" s="38"/>
      <c r="W105" s="38"/>
      <c r="X105" s="38"/>
      <c r="Y105" s="38"/>
      <c r="Z105" s="38"/>
      <c r="AA105" s="38"/>
      <c r="AB105" s="38"/>
      <c r="AC105" s="38"/>
      <c r="AD105" s="38"/>
      <c r="AE105" s="38"/>
      <c r="AR105" s="230" t="s">
        <v>127</v>
      </c>
      <c r="AT105" s="230" t="s">
        <v>122</v>
      </c>
      <c r="AU105" s="230" t="s">
        <v>78</v>
      </c>
      <c r="AY105" s="17" t="s">
        <v>120</v>
      </c>
      <c r="BE105" s="231">
        <f>IF(N105="základní",J105,0)</f>
        <v>0</v>
      </c>
      <c r="BF105" s="231">
        <f>IF(N105="snížená",J105,0)</f>
        <v>0</v>
      </c>
      <c r="BG105" s="231">
        <f>IF(N105="zákl. přenesená",J105,0)</f>
        <v>0</v>
      </c>
      <c r="BH105" s="231">
        <f>IF(N105="sníž. přenesená",J105,0)</f>
        <v>0</v>
      </c>
      <c r="BI105" s="231">
        <f>IF(N105="nulová",J105,0)</f>
        <v>0</v>
      </c>
      <c r="BJ105" s="17" t="s">
        <v>76</v>
      </c>
      <c r="BK105" s="231">
        <f>ROUND(I105*H105,2)</f>
        <v>0</v>
      </c>
      <c r="BL105" s="17" t="s">
        <v>127</v>
      </c>
      <c r="BM105" s="230" t="s">
        <v>467</v>
      </c>
    </row>
    <row r="106" s="2" customFormat="1">
      <c r="A106" s="38"/>
      <c r="B106" s="39"/>
      <c r="C106" s="40"/>
      <c r="D106" s="234" t="s">
        <v>136</v>
      </c>
      <c r="E106" s="40"/>
      <c r="F106" s="244" t="s">
        <v>468</v>
      </c>
      <c r="G106" s="40"/>
      <c r="H106" s="40"/>
      <c r="I106" s="137"/>
      <c r="J106" s="40"/>
      <c r="K106" s="40"/>
      <c r="L106" s="44"/>
      <c r="M106" s="245"/>
      <c r="N106" s="246"/>
      <c r="O106" s="84"/>
      <c r="P106" s="84"/>
      <c r="Q106" s="84"/>
      <c r="R106" s="84"/>
      <c r="S106" s="84"/>
      <c r="T106" s="85"/>
      <c r="U106" s="38"/>
      <c r="V106" s="38"/>
      <c r="W106" s="38"/>
      <c r="X106" s="38"/>
      <c r="Y106" s="38"/>
      <c r="Z106" s="38"/>
      <c r="AA106" s="38"/>
      <c r="AB106" s="38"/>
      <c r="AC106" s="38"/>
      <c r="AD106" s="38"/>
      <c r="AE106" s="38"/>
      <c r="AT106" s="17" t="s">
        <v>136</v>
      </c>
      <c r="AU106" s="17" t="s">
        <v>78</v>
      </c>
    </row>
    <row r="107" s="13" customFormat="1">
      <c r="A107" s="13"/>
      <c r="B107" s="232"/>
      <c r="C107" s="233"/>
      <c r="D107" s="234" t="s">
        <v>129</v>
      </c>
      <c r="E107" s="235" t="s">
        <v>19</v>
      </c>
      <c r="F107" s="236" t="s">
        <v>469</v>
      </c>
      <c r="G107" s="233"/>
      <c r="H107" s="237">
        <v>2</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129</v>
      </c>
      <c r="AU107" s="243" t="s">
        <v>78</v>
      </c>
      <c r="AV107" s="13" t="s">
        <v>78</v>
      </c>
      <c r="AW107" s="13" t="s">
        <v>31</v>
      </c>
      <c r="AX107" s="13" t="s">
        <v>76</v>
      </c>
      <c r="AY107" s="243" t="s">
        <v>120</v>
      </c>
    </row>
    <row r="108" s="2" customFormat="1" ht="21.75" customHeight="1">
      <c r="A108" s="38"/>
      <c r="B108" s="39"/>
      <c r="C108" s="219" t="s">
        <v>165</v>
      </c>
      <c r="D108" s="219" t="s">
        <v>122</v>
      </c>
      <c r="E108" s="220" t="s">
        <v>470</v>
      </c>
      <c r="F108" s="221" t="s">
        <v>471</v>
      </c>
      <c r="G108" s="222" t="s">
        <v>243</v>
      </c>
      <c r="H108" s="223">
        <v>120</v>
      </c>
      <c r="I108" s="224"/>
      <c r="J108" s="225">
        <f>ROUND(I108*H108,2)</f>
        <v>0</v>
      </c>
      <c r="K108" s="221" t="s">
        <v>134</v>
      </c>
      <c r="L108" s="44"/>
      <c r="M108" s="226" t="s">
        <v>19</v>
      </c>
      <c r="N108" s="227" t="s">
        <v>40</v>
      </c>
      <c r="O108" s="84"/>
      <c r="P108" s="228">
        <f>O108*H108</f>
        <v>0</v>
      </c>
      <c r="Q108" s="228">
        <v>0</v>
      </c>
      <c r="R108" s="228">
        <f>Q108*H108</f>
        <v>0</v>
      </c>
      <c r="S108" s="228">
        <v>0</v>
      </c>
      <c r="T108" s="229">
        <f>S108*H108</f>
        <v>0</v>
      </c>
      <c r="U108" s="38"/>
      <c r="V108" s="38"/>
      <c r="W108" s="38"/>
      <c r="X108" s="38"/>
      <c r="Y108" s="38"/>
      <c r="Z108" s="38"/>
      <c r="AA108" s="38"/>
      <c r="AB108" s="38"/>
      <c r="AC108" s="38"/>
      <c r="AD108" s="38"/>
      <c r="AE108" s="38"/>
      <c r="AR108" s="230" t="s">
        <v>127</v>
      </c>
      <c r="AT108" s="230" t="s">
        <v>122</v>
      </c>
      <c r="AU108" s="230" t="s">
        <v>78</v>
      </c>
      <c r="AY108" s="17" t="s">
        <v>120</v>
      </c>
      <c r="BE108" s="231">
        <f>IF(N108="základní",J108,0)</f>
        <v>0</v>
      </c>
      <c r="BF108" s="231">
        <f>IF(N108="snížená",J108,0)</f>
        <v>0</v>
      </c>
      <c r="BG108" s="231">
        <f>IF(N108="zákl. přenesená",J108,0)</f>
        <v>0</v>
      </c>
      <c r="BH108" s="231">
        <f>IF(N108="sníž. přenesená",J108,0)</f>
        <v>0</v>
      </c>
      <c r="BI108" s="231">
        <f>IF(N108="nulová",J108,0)</f>
        <v>0</v>
      </c>
      <c r="BJ108" s="17" t="s">
        <v>76</v>
      </c>
      <c r="BK108" s="231">
        <f>ROUND(I108*H108,2)</f>
        <v>0</v>
      </c>
      <c r="BL108" s="17" t="s">
        <v>127</v>
      </c>
      <c r="BM108" s="230" t="s">
        <v>472</v>
      </c>
    </row>
    <row r="109" s="2" customFormat="1">
      <c r="A109" s="38"/>
      <c r="B109" s="39"/>
      <c r="C109" s="40"/>
      <c r="D109" s="234" t="s">
        <v>136</v>
      </c>
      <c r="E109" s="40"/>
      <c r="F109" s="244" t="s">
        <v>468</v>
      </c>
      <c r="G109" s="40"/>
      <c r="H109" s="40"/>
      <c r="I109" s="137"/>
      <c r="J109" s="40"/>
      <c r="K109" s="40"/>
      <c r="L109" s="44"/>
      <c r="M109" s="245"/>
      <c r="N109" s="246"/>
      <c r="O109" s="84"/>
      <c r="P109" s="84"/>
      <c r="Q109" s="84"/>
      <c r="R109" s="84"/>
      <c r="S109" s="84"/>
      <c r="T109" s="85"/>
      <c r="U109" s="38"/>
      <c r="V109" s="38"/>
      <c r="W109" s="38"/>
      <c r="X109" s="38"/>
      <c r="Y109" s="38"/>
      <c r="Z109" s="38"/>
      <c r="AA109" s="38"/>
      <c r="AB109" s="38"/>
      <c r="AC109" s="38"/>
      <c r="AD109" s="38"/>
      <c r="AE109" s="38"/>
      <c r="AT109" s="17" t="s">
        <v>136</v>
      </c>
      <c r="AU109" s="17" t="s">
        <v>78</v>
      </c>
    </row>
    <row r="110" s="13" customFormat="1">
      <c r="A110" s="13"/>
      <c r="B110" s="232"/>
      <c r="C110" s="233"/>
      <c r="D110" s="234" t="s">
        <v>129</v>
      </c>
      <c r="E110" s="235" t="s">
        <v>19</v>
      </c>
      <c r="F110" s="236" t="s">
        <v>473</v>
      </c>
      <c r="G110" s="233"/>
      <c r="H110" s="237">
        <v>120</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129</v>
      </c>
      <c r="AU110" s="243" t="s">
        <v>78</v>
      </c>
      <c r="AV110" s="13" t="s">
        <v>78</v>
      </c>
      <c r="AW110" s="13" t="s">
        <v>31</v>
      </c>
      <c r="AX110" s="13" t="s">
        <v>76</v>
      </c>
      <c r="AY110" s="243" t="s">
        <v>120</v>
      </c>
    </row>
    <row r="111" s="12" customFormat="1" ht="25.92" customHeight="1">
      <c r="A111" s="12"/>
      <c r="B111" s="203"/>
      <c r="C111" s="204"/>
      <c r="D111" s="205" t="s">
        <v>68</v>
      </c>
      <c r="E111" s="206" t="s">
        <v>474</v>
      </c>
      <c r="F111" s="206" t="s">
        <v>475</v>
      </c>
      <c r="G111" s="204"/>
      <c r="H111" s="204"/>
      <c r="I111" s="207"/>
      <c r="J111" s="208">
        <f>BK111</f>
        <v>0</v>
      </c>
      <c r="K111" s="204"/>
      <c r="L111" s="209"/>
      <c r="M111" s="210"/>
      <c r="N111" s="211"/>
      <c r="O111" s="211"/>
      <c r="P111" s="212">
        <f>P112</f>
        <v>0</v>
      </c>
      <c r="Q111" s="211"/>
      <c r="R111" s="212">
        <f>R112</f>
        <v>0</v>
      </c>
      <c r="S111" s="211"/>
      <c r="T111" s="213">
        <f>T112</f>
        <v>0</v>
      </c>
      <c r="U111" s="12"/>
      <c r="V111" s="12"/>
      <c r="W111" s="12"/>
      <c r="X111" s="12"/>
      <c r="Y111" s="12"/>
      <c r="Z111" s="12"/>
      <c r="AA111" s="12"/>
      <c r="AB111" s="12"/>
      <c r="AC111" s="12"/>
      <c r="AD111" s="12"/>
      <c r="AE111" s="12"/>
      <c r="AR111" s="214" t="s">
        <v>150</v>
      </c>
      <c r="AT111" s="215" t="s">
        <v>68</v>
      </c>
      <c r="AU111" s="215" t="s">
        <v>69</v>
      </c>
      <c r="AY111" s="214" t="s">
        <v>120</v>
      </c>
      <c r="BK111" s="216">
        <f>BK112</f>
        <v>0</v>
      </c>
    </row>
    <row r="112" s="12" customFormat="1" ht="22.8" customHeight="1">
      <c r="A112" s="12"/>
      <c r="B112" s="203"/>
      <c r="C112" s="204"/>
      <c r="D112" s="205" t="s">
        <v>68</v>
      </c>
      <c r="E112" s="217" t="s">
        <v>476</v>
      </c>
      <c r="F112" s="217" t="s">
        <v>477</v>
      </c>
      <c r="G112" s="204"/>
      <c r="H112" s="204"/>
      <c r="I112" s="207"/>
      <c r="J112" s="218">
        <f>BK112</f>
        <v>0</v>
      </c>
      <c r="K112" s="204"/>
      <c r="L112" s="209"/>
      <c r="M112" s="210"/>
      <c r="N112" s="211"/>
      <c r="O112" s="211"/>
      <c r="P112" s="212">
        <f>SUM(P113:P115)</f>
        <v>0</v>
      </c>
      <c r="Q112" s="211"/>
      <c r="R112" s="212">
        <f>SUM(R113:R115)</f>
        <v>0</v>
      </c>
      <c r="S112" s="211"/>
      <c r="T112" s="213">
        <f>SUM(T113:T115)</f>
        <v>0</v>
      </c>
      <c r="U112" s="12"/>
      <c r="V112" s="12"/>
      <c r="W112" s="12"/>
      <c r="X112" s="12"/>
      <c r="Y112" s="12"/>
      <c r="Z112" s="12"/>
      <c r="AA112" s="12"/>
      <c r="AB112" s="12"/>
      <c r="AC112" s="12"/>
      <c r="AD112" s="12"/>
      <c r="AE112" s="12"/>
      <c r="AR112" s="214" t="s">
        <v>150</v>
      </c>
      <c r="AT112" s="215" t="s">
        <v>68</v>
      </c>
      <c r="AU112" s="215" t="s">
        <v>76</v>
      </c>
      <c r="AY112" s="214" t="s">
        <v>120</v>
      </c>
      <c r="BK112" s="216">
        <f>SUM(BK113:BK115)</f>
        <v>0</v>
      </c>
    </row>
    <row r="113" s="2" customFormat="1" ht="16.5" customHeight="1">
      <c r="A113" s="38"/>
      <c r="B113" s="39"/>
      <c r="C113" s="219" t="s">
        <v>171</v>
      </c>
      <c r="D113" s="219" t="s">
        <v>122</v>
      </c>
      <c r="E113" s="220" t="s">
        <v>478</v>
      </c>
      <c r="F113" s="221" t="s">
        <v>479</v>
      </c>
      <c r="G113" s="222" t="s">
        <v>480</v>
      </c>
      <c r="H113" s="223">
        <v>1</v>
      </c>
      <c r="I113" s="224"/>
      <c r="J113" s="225">
        <f>ROUND(I113*H113,2)</f>
        <v>0</v>
      </c>
      <c r="K113" s="221" t="s">
        <v>126</v>
      </c>
      <c r="L113" s="44"/>
      <c r="M113" s="226" t="s">
        <v>19</v>
      </c>
      <c r="N113" s="227" t="s">
        <v>40</v>
      </c>
      <c r="O113" s="84"/>
      <c r="P113" s="228">
        <f>O113*H113</f>
        <v>0</v>
      </c>
      <c r="Q113" s="228">
        <v>0</v>
      </c>
      <c r="R113" s="228">
        <f>Q113*H113</f>
        <v>0</v>
      </c>
      <c r="S113" s="228">
        <v>0</v>
      </c>
      <c r="T113" s="229">
        <f>S113*H113</f>
        <v>0</v>
      </c>
      <c r="U113" s="38"/>
      <c r="V113" s="38"/>
      <c r="W113" s="38"/>
      <c r="X113" s="38"/>
      <c r="Y113" s="38"/>
      <c r="Z113" s="38"/>
      <c r="AA113" s="38"/>
      <c r="AB113" s="38"/>
      <c r="AC113" s="38"/>
      <c r="AD113" s="38"/>
      <c r="AE113" s="38"/>
      <c r="AR113" s="230" t="s">
        <v>481</v>
      </c>
      <c r="AT113" s="230" t="s">
        <v>122</v>
      </c>
      <c r="AU113" s="230" t="s">
        <v>78</v>
      </c>
      <c r="AY113" s="17" t="s">
        <v>120</v>
      </c>
      <c r="BE113" s="231">
        <f>IF(N113="základní",J113,0)</f>
        <v>0</v>
      </c>
      <c r="BF113" s="231">
        <f>IF(N113="snížená",J113,0)</f>
        <v>0</v>
      </c>
      <c r="BG113" s="231">
        <f>IF(N113="zákl. přenesená",J113,0)</f>
        <v>0</v>
      </c>
      <c r="BH113" s="231">
        <f>IF(N113="sníž. přenesená",J113,0)</f>
        <v>0</v>
      </c>
      <c r="BI113" s="231">
        <f>IF(N113="nulová",J113,0)</f>
        <v>0</v>
      </c>
      <c r="BJ113" s="17" t="s">
        <v>76</v>
      </c>
      <c r="BK113" s="231">
        <f>ROUND(I113*H113,2)</f>
        <v>0</v>
      </c>
      <c r="BL113" s="17" t="s">
        <v>481</v>
      </c>
      <c r="BM113" s="230" t="s">
        <v>482</v>
      </c>
    </row>
    <row r="114" s="13" customFormat="1">
      <c r="A114" s="13"/>
      <c r="B114" s="232"/>
      <c r="C114" s="233"/>
      <c r="D114" s="234" t="s">
        <v>129</v>
      </c>
      <c r="E114" s="235" t="s">
        <v>19</v>
      </c>
      <c r="F114" s="236" t="s">
        <v>483</v>
      </c>
      <c r="G114" s="233"/>
      <c r="H114" s="237">
        <v>1</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129</v>
      </c>
      <c r="AU114" s="243" t="s">
        <v>78</v>
      </c>
      <c r="AV114" s="13" t="s">
        <v>78</v>
      </c>
      <c r="AW114" s="13" t="s">
        <v>31</v>
      </c>
      <c r="AX114" s="13" t="s">
        <v>69</v>
      </c>
      <c r="AY114" s="243" t="s">
        <v>120</v>
      </c>
    </row>
    <row r="115" s="14" customFormat="1">
      <c r="A115" s="14"/>
      <c r="B115" s="257"/>
      <c r="C115" s="258"/>
      <c r="D115" s="234" t="s">
        <v>129</v>
      </c>
      <c r="E115" s="259" t="s">
        <v>19</v>
      </c>
      <c r="F115" s="260" t="s">
        <v>186</v>
      </c>
      <c r="G115" s="258"/>
      <c r="H115" s="261">
        <v>1</v>
      </c>
      <c r="I115" s="262"/>
      <c r="J115" s="258"/>
      <c r="K115" s="258"/>
      <c r="L115" s="263"/>
      <c r="M115" s="271"/>
      <c r="N115" s="272"/>
      <c r="O115" s="272"/>
      <c r="P115" s="272"/>
      <c r="Q115" s="272"/>
      <c r="R115" s="272"/>
      <c r="S115" s="272"/>
      <c r="T115" s="273"/>
      <c r="U115" s="14"/>
      <c r="V115" s="14"/>
      <c r="W115" s="14"/>
      <c r="X115" s="14"/>
      <c r="Y115" s="14"/>
      <c r="Z115" s="14"/>
      <c r="AA115" s="14"/>
      <c r="AB115" s="14"/>
      <c r="AC115" s="14"/>
      <c r="AD115" s="14"/>
      <c r="AE115" s="14"/>
      <c r="AT115" s="267" t="s">
        <v>129</v>
      </c>
      <c r="AU115" s="267" t="s">
        <v>78</v>
      </c>
      <c r="AV115" s="14" t="s">
        <v>127</v>
      </c>
      <c r="AW115" s="14" t="s">
        <v>31</v>
      </c>
      <c r="AX115" s="14" t="s">
        <v>76</v>
      </c>
      <c r="AY115" s="267" t="s">
        <v>120</v>
      </c>
    </row>
    <row r="116" s="2" customFormat="1" ht="6.96" customHeight="1">
      <c r="A116" s="38"/>
      <c r="B116" s="59"/>
      <c r="C116" s="60"/>
      <c r="D116" s="60"/>
      <c r="E116" s="60"/>
      <c r="F116" s="60"/>
      <c r="G116" s="60"/>
      <c r="H116" s="60"/>
      <c r="I116" s="167"/>
      <c r="J116" s="60"/>
      <c r="K116" s="60"/>
      <c r="L116" s="44"/>
      <c r="M116" s="38"/>
      <c r="O116" s="38"/>
      <c r="P116" s="38"/>
      <c r="Q116" s="38"/>
      <c r="R116" s="38"/>
      <c r="S116" s="38"/>
      <c r="T116" s="38"/>
      <c r="U116" s="38"/>
      <c r="V116" s="38"/>
      <c r="W116" s="38"/>
      <c r="X116" s="38"/>
      <c r="Y116" s="38"/>
      <c r="Z116" s="38"/>
      <c r="AA116" s="38"/>
      <c r="AB116" s="38"/>
      <c r="AC116" s="38"/>
      <c r="AD116" s="38"/>
      <c r="AE116" s="38"/>
    </row>
  </sheetData>
  <sheetProtection sheet="1" autoFilter="0" formatColumns="0" formatRows="0" objects="1" scenarios="1" spinCount="100000" saltValue="omP/Hb2DLPCqk3z+Q3yuUTJKKnVMQ8k0hMgu1nEJY9T3ia2NHXbhaGnL5pcI1yGzKntgEGWjJSm+U32Qp1jjtA==" hashValue="wWJWxX8yBpm6Oij3Ek/wQAjOUPOuKaRrSLiFtwOep7C3N3PDs32sJLtksyjkN2TbigtHjGXTd+moF7U9MbEOow==" algorithmName="SHA-512" password="CC35"/>
  <autoFilter ref="C82:K115"/>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8"/>
      <c r="L2" s="1"/>
      <c r="M2" s="1"/>
      <c r="N2" s="1"/>
      <c r="O2" s="1"/>
      <c r="P2" s="1"/>
      <c r="Q2" s="1"/>
      <c r="R2" s="1"/>
      <c r="S2" s="1"/>
      <c r="T2" s="1"/>
      <c r="U2" s="1"/>
      <c r="V2" s="1"/>
      <c r="AT2" s="17" t="s">
        <v>84</v>
      </c>
    </row>
    <row r="3" s="1" customFormat="1" ht="6.96" customHeight="1">
      <c r="B3" s="130"/>
      <c r="C3" s="131"/>
      <c r="D3" s="131"/>
      <c r="E3" s="131"/>
      <c r="F3" s="131"/>
      <c r="G3" s="131"/>
      <c r="H3" s="131"/>
      <c r="I3" s="132"/>
      <c r="J3" s="131"/>
      <c r="K3" s="131"/>
      <c r="L3" s="20"/>
      <c r="AT3" s="17" t="s">
        <v>78</v>
      </c>
    </row>
    <row r="4" s="1" customFormat="1" ht="24.96" customHeight="1">
      <c r="B4" s="20"/>
      <c r="D4" s="133" t="s">
        <v>90</v>
      </c>
      <c r="I4" s="128"/>
      <c r="L4" s="20"/>
      <c r="M4" s="134" t="s">
        <v>10</v>
      </c>
      <c r="AT4" s="17" t="s">
        <v>4</v>
      </c>
    </row>
    <row r="5" s="1" customFormat="1" ht="6.96" customHeight="1">
      <c r="B5" s="20"/>
      <c r="I5" s="128"/>
      <c r="L5" s="20"/>
    </row>
    <row r="6" s="1" customFormat="1" ht="12" customHeight="1">
      <c r="B6" s="20"/>
      <c r="D6" s="135" t="s">
        <v>16</v>
      </c>
      <c r="I6" s="128"/>
      <c r="L6" s="20"/>
    </row>
    <row r="7" s="1" customFormat="1" ht="16.5" customHeight="1">
      <c r="B7" s="20"/>
      <c r="E7" s="136" t="str">
        <f>'Rekapitulace stavby'!K6</f>
        <v>Klikatá SÚ,č.13279,Praha 5 ( Puchmajerova- OK U Trezovky)</v>
      </c>
      <c r="F7" s="135"/>
      <c r="G7" s="135"/>
      <c r="H7" s="135"/>
      <c r="I7" s="128"/>
      <c r="L7" s="20"/>
    </row>
    <row r="8" s="2" customFormat="1" ht="12" customHeight="1">
      <c r="A8" s="38"/>
      <c r="B8" s="44"/>
      <c r="C8" s="38"/>
      <c r="D8" s="135" t="s">
        <v>91</v>
      </c>
      <c r="E8" s="38"/>
      <c r="F8" s="38"/>
      <c r="G8" s="38"/>
      <c r="H8" s="38"/>
      <c r="I8" s="137"/>
      <c r="J8" s="38"/>
      <c r="K8" s="38"/>
      <c r="L8" s="138"/>
      <c r="S8" s="38"/>
      <c r="T8" s="38"/>
      <c r="U8" s="38"/>
      <c r="V8" s="38"/>
      <c r="W8" s="38"/>
      <c r="X8" s="38"/>
      <c r="Y8" s="38"/>
      <c r="Z8" s="38"/>
      <c r="AA8" s="38"/>
      <c r="AB8" s="38"/>
      <c r="AC8" s="38"/>
      <c r="AD8" s="38"/>
      <c r="AE8" s="38"/>
    </row>
    <row r="9" s="2" customFormat="1" ht="16.5" customHeight="1">
      <c r="A9" s="38"/>
      <c r="B9" s="44"/>
      <c r="C9" s="38"/>
      <c r="D9" s="38"/>
      <c r="E9" s="139" t="s">
        <v>484</v>
      </c>
      <c r="F9" s="38"/>
      <c r="G9" s="38"/>
      <c r="H9" s="38"/>
      <c r="I9" s="137"/>
      <c r="J9" s="38"/>
      <c r="K9" s="38"/>
      <c r="L9" s="138"/>
      <c r="S9" s="38"/>
      <c r="T9" s="38"/>
      <c r="U9" s="38"/>
      <c r="V9" s="38"/>
      <c r="W9" s="38"/>
      <c r="X9" s="38"/>
      <c r="Y9" s="38"/>
      <c r="Z9" s="38"/>
      <c r="AA9" s="38"/>
      <c r="AB9" s="38"/>
      <c r="AC9" s="38"/>
      <c r="AD9" s="38"/>
      <c r="AE9" s="38"/>
    </row>
    <row r="10" s="2" customFormat="1">
      <c r="A10" s="38"/>
      <c r="B10" s="44"/>
      <c r="C10" s="38"/>
      <c r="D10" s="38"/>
      <c r="E10" s="38"/>
      <c r="F10" s="38"/>
      <c r="G10" s="38"/>
      <c r="H10" s="38"/>
      <c r="I10" s="137"/>
      <c r="J10" s="38"/>
      <c r="K10" s="38"/>
      <c r="L10" s="138"/>
      <c r="S10" s="38"/>
      <c r="T10" s="38"/>
      <c r="U10" s="38"/>
      <c r="V10" s="38"/>
      <c r="W10" s="38"/>
      <c r="X10" s="38"/>
      <c r="Y10" s="38"/>
      <c r="Z10" s="38"/>
      <c r="AA10" s="38"/>
      <c r="AB10" s="38"/>
      <c r="AC10" s="38"/>
      <c r="AD10" s="38"/>
      <c r="AE10" s="38"/>
    </row>
    <row r="11" s="2" customFormat="1" ht="12" customHeight="1">
      <c r="A11" s="38"/>
      <c r="B11" s="44"/>
      <c r="C11" s="38"/>
      <c r="D11" s="135" t="s">
        <v>18</v>
      </c>
      <c r="E11" s="38"/>
      <c r="F11" s="140" t="s">
        <v>19</v>
      </c>
      <c r="G11" s="38"/>
      <c r="H11" s="38"/>
      <c r="I11" s="141" t="s">
        <v>20</v>
      </c>
      <c r="J11" s="140" t="s">
        <v>19</v>
      </c>
      <c r="K11" s="38"/>
      <c r="L11" s="138"/>
      <c r="S11" s="38"/>
      <c r="T11" s="38"/>
      <c r="U11" s="38"/>
      <c r="V11" s="38"/>
      <c r="W11" s="38"/>
      <c r="X11" s="38"/>
      <c r="Y11" s="38"/>
      <c r="Z11" s="38"/>
      <c r="AA11" s="38"/>
      <c r="AB11" s="38"/>
      <c r="AC11" s="38"/>
      <c r="AD11" s="38"/>
      <c r="AE11" s="38"/>
    </row>
    <row r="12" s="2" customFormat="1" ht="12" customHeight="1">
      <c r="A12" s="38"/>
      <c r="B12" s="44"/>
      <c r="C12" s="38"/>
      <c r="D12" s="135" t="s">
        <v>21</v>
      </c>
      <c r="E12" s="38"/>
      <c r="F12" s="140" t="s">
        <v>22</v>
      </c>
      <c r="G12" s="38"/>
      <c r="H12" s="38"/>
      <c r="I12" s="141" t="s">
        <v>23</v>
      </c>
      <c r="J12" s="142" t="str">
        <f>'Rekapitulace stavby'!AN8</f>
        <v>13. 12. 2017</v>
      </c>
      <c r="K12" s="38"/>
      <c r="L12" s="138"/>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37"/>
      <c r="J13" s="38"/>
      <c r="K13" s="38"/>
      <c r="L13" s="138"/>
      <c r="S13" s="38"/>
      <c r="T13" s="38"/>
      <c r="U13" s="38"/>
      <c r="V13" s="38"/>
      <c r="W13" s="38"/>
      <c r="X13" s="38"/>
      <c r="Y13" s="38"/>
      <c r="Z13" s="38"/>
      <c r="AA13" s="38"/>
      <c r="AB13" s="38"/>
      <c r="AC13" s="38"/>
      <c r="AD13" s="38"/>
      <c r="AE13" s="38"/>
    </row>
    <row r="14" s="2" customFormat="1" ht="12" customHeight="1">
      <c r="A14" s="38"/>
      <c r="B14" s="44"/>
      <c r="C14" s="38"/>
      <c r="D14" s="135" t="s">
        <v>25</v>
      </c>
      <c r="E14" s="38"/>
      <c r="F14" s="38"/>
      <c r="G14" s="38"/>
      <c r="H14" s="38"/>
      <c r="I14" s="141" t="s">
        <v>26</v>
      </c>
      <c r="J14" s="140" t="s">
        <v>19</v>
      </c>
      <c r="K14" s="38"/>
      <c r="L14" s="138"/>
      <c r="S14" s="38"/>
      <c r="T14" s="38"/>
      <c r="U14" s="38"/>
      <c r="V14" s="38"/>
      <c r="W14" s="38"/>
      <c r="X14" s="38"/>
      <c r="Y14" s="38"/>
      <c r="Z14" s="38"/>
      <c r="AA14" s="38"/>
      <c r="AB14" s="38"/>
      <c r="AC14" s="38"/>
      <c r="AD14" s="38"/>
      <c r="AE14" s="38"/>
    </row>
    <row r="15" s="2" customFormat="1" ht="18" customHeight="1">
      <c r="A15" s="38"/>
      <c r="B15" s="44"/>
      <c r="C15" s="38"/>
      <c r="D15" s="38"/>
      <c r="E15" s="140" t="s">
        <v>485</v>
      </c>
      <c r="F15" s="38"/>
      <c r="G15" s="38"/>
      <c r="H15" s="38"/>
      <c r="I15" s="141" t="s">
        <v>27</v>
      </c>
      <c r="J15" s="140" t="s">
        <v>19</v>
      </c>
      <c r="K15" s="38"/>
      <c r="L15" s="138"/>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37"/>
      <c r="J16" s="38"/>
      <c r="K16" s="38"/>
      <c r="L16" s="138"/>
      <c r="S16" s="38"/>
      <c r="T16" s="38"/>
      <c r="U16" s="38"/>
      <c r="V16" s="38"/>
      <c r="W16" s="38"/>
      <c r="X16" s="38"/>
      <c r="Y16" s="38"/>
      <c r="Z16" s="38"/>
      <c r="AA16" s="38"/>
      <c r="AB16" s="38"/>
      <c r="AC16" s="38"/>
      <c r="AD16" s="38"/>
      <c r="AE16" s="38"/>
    </row>
    <row r="17" s="2" customFormat="1" ht="12" customHeight="1">
      <c r="A17" s="38"/>
      <c r="B17" s="44"/>
      <c r="C17" s="38"/>
      <c r="D17" s="135" t="s">
        <v>28</v>
      </c>
      <c r="E17" s="38"/>
      <c r="F17" s="38"/>
      <c r="G17" s="38"/>
      <c r="H17" s="38"/>
      <c r="I17" s="141" t="s">
        <v>26</v>
      </c>
      <c r="J17" s="33" t="str">
        <f>'Rekapitulace stavby'!AN13</f>
        <v>Vyplň údaj</v>
      </c>
      <c r="K17" s="38"/>
      <c r="L17" s="138"/>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0"/>
      <c r="G18" s="140"/>
      <c r="H18" s="140"/>
      <c r="I18" s="141" t="s">
        <v>27</v>
      </c>
      <c r="J18" s="33" t="str">
        <f>'Rekapitulace stavby'!AN14</f>
        <v>Vyplň údaj</v>
      </c>
      <c r="K18" s="38"/>
      <c r="L18" s="138"/>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37"/>
      <c r="J19" s="38"/>
      <c r="K19" s="38"/>
      <c r="L19" s="138"/>
      <c r="S19" s="38"/>
      <c r="T19" s="38"/>
      <c r="U19" s="38"/>
      <c r="V19" s="38"/>
      <c r="W19" s="38"/>
      <c r="X19" s="38"/>
      <c r="Y19" s="38"/>
      <c r="Z19" s="38"/>
      <c r="AA19" s="38"/>
      <c r="AB19" s="38"/>
      <c r="AC19" s="38"/>
      <c r="AD19" s="38"/>
      <c r="AE19" s="38"/>
    </row>
    <row r="20" s="2" customFormat="1" ht="12" customHeight="1">
      <c r="A20" s="38"/>
      <c r="B20" s="44"/>
      <c r="C20" s="38"/>
      <c r="D20" s="135" t="s">
        <v>30</v>
      </c>
      <c r="E20" s="38"/>
      <c r="F20" s="38"/>
      <c r="G20" s="38"/>
      <c r="H20" s="38"/>
      <c r="I20" s="141" t="s">
        <v>26</v>
      </c>
      <c r="J20" s="140" t="str">
        <f>IF('Rekapitulace stavby'!AN16="","",'Rekapitulace stavby'!AN16)</f>
        <v/>
      </c>
      <c r="K20" s="38"/>
      <c r="L20" s="138"/>
      <c r="S20" s="38"/>
      <c r="T20" s="38"/>
      <c r="U20" s="38"/>
      <c r="V20" s="38"/>
      <c r="W20" s="38"/>
      <c r="X20" s="38"/>
      <c r="Y20" s="38"/>
      <c r="Z20" s="38"/>
      <c r="AA20" s="38"/>
      <c r="AB20" s="38"/>
      <c r="AC20" s="38"/>
      <c r="AD20" s="38"/>
      <c r="AE20" s="38"/>
    </row>
    <row r="21" s="2" customFormat="1" ht="18" customHeight="1">
      <c r="A21" s="38"/>
      <c r="B21" s="44"/>
      <c r="C21" s="38"/>
      <c r="D21" s="38"/>
      <c r="E21" s="140" t="str">
        <f>IF('Rekapitulace stavby'!E17="","",'Rekapitulace stavby'!E17)</f>
        <v xml:space="preserve"> </v>
      </c>
      <c r="F21" s="38"/>
      <c r="G21" s="38"/>
      <c r="H21" s="38"/>
      <c r="I21" s="141" t="s">
        <v>27</v>
      </c>
      <c r="J21" s="140" t="str">
        <f>IF('Rekapitulace stavby'!AN17="","",'Rekapitulace stavby'!AN17)</f>
        <v/>
      </c>
      <c r="K21" s="38"/>
      <c r="L21" s="138"/>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37"/>
      <c r="J22" s="38"/>
      <c r="K22" s="38"/>
      <c r="L22" s="138"/>
      <c r="S22" s="38"/>
      <c r="T22" s="38"/>
      <c r="U22" s="38"/>
      <c r="V22" s="38"/>
      <c r="W22" s="38"/>
      <c r="X22" s="38"/>
      <c r="Y22" s="38"/>
      <c r="Z22" s="38"/>
      <c r="AA22" s="38"/>
      <c r="AB22" s="38"/>
      <c r="AC22" s="38"/>
      <c r="AD22" s="38"/>
      <c r="AE22" s="38"/>
    </row>
    <row r="23" s="2" customFormat="1" ht="12" customHeight="1">
      <c r="A23" s="38"/>
      <c r="B23" s="44"/>
      <c r="C23" s="38"/>
      <c r="D23" s="135" t="s">
        <v>32</v>
      </c>
      <c r="E23" s="38"/>
      <c r="F23" s="38"/>
      <c r="G23" s="38"/>
      <c r="H23" s="38"/>
      <c r="I23" s="141" t="s">
        <v>26</v>
      </c>
      <c r="J23" s="140" t="str">
        <f>IF('Rekapitulace stavby'!AN19="","",'Rekapitulace stavby'!AN19)</f>
        <v/>
      </c>
      <c r="K23" s="38"/>
      <c r="L23" s="138"/>
      <c r="S23" s="38"/>
      <c r="T23" s="38"/>
      <c r="U23" s="38"/>
      <c r="V23" s="38"/>
      <c r="W23" s="38"/>
      <c r="X23" s="38"/>
      <c r="Y23" s="38"/>
      <c r="Z23" s="38"/>
      <c r="AA23" s="38"/>
      <c r="AB23" s="38"/>
      <c r="AC23" s="38"/>
      <c r="AD23" s="38"/>
      <c r="AE23" s="38"/>
    </row>
    <row r="24" s="2" customFormat="1" ht="18" customHeight="1">
      <c r="A24" s="38"/>
      <c r="B24" s="44"/>
      <c r="C24" s="38"/>
      <c r="D24" s="38"/>
      <c r="E24" s="140" t="str">
        <f>IF('Rekapitulace stavby'!E20="","",'Rekapitulace stavby'!E20)</f>
        <v xml:space="preserve"> </v>
      </c>
      <c r="F24" s="38"/>
      <c r="G24" s="38"/>
      <c r="H24" s="38"/>
      <c r="I24" s="141" t="s">
        <v>27</v>
      </c>
      <c r="J24" s="140" t="str">
        <f>IF('Rekapitulace stavby'!AN20="","",'Rekapitulace stavby'!AN20)</f>
        <v/>
      </c>
      <c r="K24" s="38"/>
      <c r="L24" s="138"/>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37"/>
      <c r="J25" s="38"/>
      <c r="K25" s="38"/>
      <c r="L25" s="138"/>
      <c r="S25" s="38"/>
      <c r="T25" s="38"/>
      <c r="U25" s="38"/>
      <c r="V25" s="38"/>
      <c r="W25" s="38"/>
      <c r="X25" s="38"/>
      <c r="Y25" s="38"/>
      <c r="Z25" s="38"/>
      <c r="AA25" s="38"/>
      <c r="AB25" s="38"/>
      <c r="AC25" s="38"/>
      <c r="AD25" s="38"/>
      <c r="AE25" s="38"/>
    </row>
    <row r="26" s="2" customFormat="1" ht="12" customHeight="1">
      <c r="A26" s="38"/>
      <c r="B26" s="44"/>
      <c r="C26" s="38"/>
      <c r="D26" s="135" t="s">
        <v>33</v>
      </c>
      <c r="E26" s="38"/>
      <c r="F26" s="38"/>
      <c r="G26" s="38"/>
      <c r="H26" s="38"/>
      <c r="I26" s="137"/>
      <c r="J26" s="38"/>
      <c r="K26" s="38"/>
      <c r="L26" s="138"/>
      <c r="S26" s="38"/>
      <c r="T26" s="38"/>
      <c r="U26" s="38"/>
      <c r="V26" s="38"/>
      <c r="W26" s="38"/>
      <c r="X26" s="38"/>
      <c r="Y26" s="38"/>
      <c r="Z26" s="38"/>
      <c r="AA26" s="38"/>
      <c r="AB26" s="38"/>
      <c r="AC26" s="38"/>
      <c r="AD26" s="38"/>
      <c r="AE26" s="38"/>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8"/>
      <c r="B28" s="44"/>
      <c r="C28" s="38"/>
      <c r="D28" s="38"/>
      <c r="E28" s="38"/>
      <c r="F28" s="38"/>
      <c r="G28" s="38"/>
      <c r="H28" s="38"/>
      <c r="I28" s="137"/>
      <c r="J28" s="38"/>
      <c r="K28" s="38"/>
      <c r="L28" s="138"/>
      <c r="S28" s="38"/>
      <c r="T28" s="38"/>
      <c r="U28" s="38"/>
      <c r="V28" s="38"/>
      <c r="W28" s="38"/>
      <c r="X28" s="38"/>
      <c r="Y28" s="38"/>
      <c r="Z28" s="38"/>
      <c r="AA28" s="38"/>
      <c r="AB28" s="38"/>
      <c r="AC28" s="38"/>
      <c r="AD28" s="38"/>
      <c r="AE28" s="38"/>
    </row>
    <row r="29" s="2" customFormat="1" ht="6.96" customHeight="1">
      <c r="A29" s="38"/>
      <c r="B29" s="44"/>
      <c r="C29" s="38"/>
      <c r="D29" s="148"/>
      <c r="E29" s="148"/>
      <c r="F29" s="148"/>
      <c r="G29" s="148"/>
      <c r="H29" s="148"/>
      <c r="I29" s="149"/>
      <c r="J29" s="148"/>
      <c r="K29" s="148"/>
      <c r="L29" s="138"/>
      <c r="S29" s="38"/>
      <c r="T29" s="38"/>
      <c r="U29" s="38"/>
      <c r="V29" s="38"/>
      <c r="W29" s="38"/>
      <c r="X29" s="38"/>
      <c r="Y29" s="38"/>
      <c r="Z29" s="38"/>
      <c r="AA29" s="38"/>
      <c r="AB29" s="38"/>
      <c r="AC29" s="38"/>
      <c r="AD29" s="38"/>
      <c r="AE29" s="38"/>
    </row>
    <row r="30" s="2" customFormat="1" ht="25.44" customHeight="1">
      <c r="A30" s="38"/>
      <c r="B30" s="44"/>
      <c r="C30" s="38"/>
      <c r="D30" s="150" t="s">
        <v>35</v>
      </c>
      <c r="E30" s="38"/>
      <c r="F30" s="38"/>
      <c r="G30" s="38"/>
      <c r="H30" s="38"/>
      <c r="I30" s="137"/>
      <c r="J30" s="151">
        <f>ROUND(J85, 2)</f>
        <v>0</v>
      </c>
      <c r="K30" s="38"/>
      <c r="L30" s="138"/>
      <c r="S30" s="38"/>
      <c r="T30" s="38"/>
      <c r="U30" s="38"/>
      <c r="V30" s="38"/>
      <c r="W30" s="38"/>
      <c r="X30" s="38"/>
      <c r="Y30" s="38"/>
      <c r="Z30" s="38"/>
      <c r="AA30" s="38"/>
      <c r="AB30" s="38"/>
      <c r="AC30" s="38"/>
      <c r="AD30" s="38"/>
      <c r="AE30" s="38"/>
    </row>
    <row r="31" s="2" customFormat="1" ht="6.96" customHeight="1">
      <c r="A31" s="38"/>
      <c r="B31" s="44"/>
      <c r="C31" s="38"/>
      <c r="D31" s="148"/>
      <c r="E31" s="148"/>
      <c r="F31" s="148"/>
      <c r="G31" s="148"/>
      <c r="H31" s="148"/>
      <c r="I31" s="149"/>
      <c r="J31" s="148"/>
      <c r="K31" s="148"/>
      <c r="L31" s="138"/>
      <c r="S31" s="38"/>
      <c r="T31" s="38"/>
      <c r="U31" s="38"/>
      <c r="V31" s="38"/>
      <c r="W31" s="38"/>
      <c r="X31" s="38"/>
      <c r="Y31" s="38"/>
      <c r="Z31" s="38"/>
      <c r="AA31" s="38"/>
      <c r="AB31" s="38"/>
      <c r="AC31" s="38"/>
      <c r="AD31" s="38"/>
      <c r="AE31" s="38"/>
    </row>
    <row r="32" s="2" customFormat="1" ht="14.4" customHeight="1">
      <c r="A32" s="38"/>
      <c r="B32" s="44"/>
      <c r="C32" s="38"/>
      <c r="D32" s="38"/>
      <c r="E32" s="38"/>
      <c r="F32" s="152" t="s">
        <v>37</v>
      </c>
      <c r="G32" s="38"/>
      <c r="H32" s="38"/>
      <c r="I32" s="153" t="s">
        <v>36</v>
      </c>
      <c r="J32" s="152" t="s">
        <v>38</v>
      </c>
      <c r="K32" s="38"/>
      <c r="L32" s="138"/>
      <c r="S32" s="38"/>
      <c r="T32" s="38"/>
      <c r="U32" s="38"/>
      <c r="V32" s="38"/>
      <c r="W32" s="38"/>
      <c r="X32" s="38"/>
      <c r="Y32" s="38"/>
      <c r="Z32" s="38"/>
      <c r="AA32" s="38"/>
      <c r="AB32" s="38"/>
      <c r="AC32" s="38"/>
      <c r="AD32" s="38"/>
      <c r="AE32" s="38"/>
    </row>
    <row r="33" s="2" customFormat="1" ht="14.4" customHeight="1">
      <c r="A33" s="38"/>
      <c r="B33" s="44"/>
      <c r="C33" s="38"/>
      <c r="D33" s="154" t="s">
        <v>39</v>
      </c>
      <c r="E33" s="135" t="s">
        <v>40</v>
      </c>
      <c r="F33" s="155">
        <f>ROUND((SUM(BE85:BE102)),  2)</f>
        <v>0</v>
      </c>
      <c r="G33" s="38"/>
      <c r="H33" s="38"/>
      <c r="I33" s="156">
        <v>0.20999999999999999</v>
      </c>
      <c r="J33" s="155">
        <f>ROUND(((SUM(BE85:BE102))*I33),  2)</f>
        <v>0</v>
      </c>
      <c r="K33" s="38"/>
      <c r="L33" s="138"/>
      <c r="S33" s="38"/>
      <c r="T33" s="38"/>
      <c r="U33" s="38"/>
      <c r="V33" s="38"/>
      <c r="W33" s="38"/>
      <c r="X33" s="38"/>
      <c r="Y33" s="38"/>
      <c r="Z33" s="38"/>
      <c r="AA33" s="38"/>
      <c r="AB33" s="38"/>
      <c r="AC33" s="38"/>
      <c r="AD33" s="38"/>
      <c r="AE33" s="38"/>
    </row>
    <row r="34" s="2" customFormat="1" ht="14.4" customHeight="1">
      <c r="A34" s="38"/>
      <c r="B34" s="44"/>
      <c r="C34" s="38"/>
      <c r="D34" s="38"/>
      <c r="E34" s="135" t="s">
        <v>41</v>
      </c>
      <c r="F34" s="155">
        <f>ROUND((SUM(BF85:BF102)),  2)</f>
        <v>0</v>
      </c>
      <c r="G34" s="38"/>
      <c r="H34" s="38"/>
      <c r="I34" s="156">
        <v>0.14999999999999999</v>
      </c>
      <c r="J34" s="155">
        <f>ROUND(((SUM(BF85:BF102))*I34),  2)</f>
        <v>0</v>
      </c>
      <c r="K34" s="38"/>
      <c r="L34" s="138"/>
      <c r="S34" s="38"/>
      <c r="T34" s="38"/>
      <c r="U34" s="38"/>
      <c r="V34" s="38"/>
      <c r="W34" s="38"/>
      <c r="X34" s="38"/>
      <c r="Y34" s="38"/>
      <c r="Z34" s="38"/>
      <c r="AA34" s="38"/>
      <c r="AB34" s="38"/>
      <c r="AC34" s="38"/>
      <c r="AD34" s="38"/>
      <c r="AE34" s="38"/>
    </row>
    <row r="35" hidden="1" s="2" customFormat="1" ht="14.4" customHeight="1">
      <c r="A35" s="38"/>
      <c r="B35" s="44"/>
      <c r="C35" s="38"/>
      <c r="D35" s="38"/>
      <c r="E35" s="135" t="s">
        <v>42</v>
      </c>
      <c r="F35" s="155">
        <f>ROUND((SUM(BG85:BG102)),  2)</f>
        <v>0</v>
      </c>
      <c r="G35" s="38"/>
      <c r="H35" s="38"/>
      <c r="I35" s="156">
        <v>0.20999999999999999</v>
      </c>
      <c r="J35" s="155">
        <f>0</f>
        <v>0</v>
      </c>
      <c r="K35" s="38"/>
      <c r="L35" s="138"/>
      <c r="S35" s="38"/>
      <c r="T35" s="38"/>
      <c r="U35" s="38"/>
      <c r="V35" s="38"/>
      <c r="W35" s="38"/>
      <c r="X35" s="38"/>
      <c r="Y35" s="38"/>
      <c r="Z35" s="38"/>
      <c r="AA35" s="38"/>
      <c r="AB35" s="38"/>
      <c r="AC35" s="38"/>
      <c r="AD35" s="38"/>
      <c r="AE35" s="38"/>
    </row>
    <row r="36" hidden="1" s="2" customFormat="1" ht="14.4" customHeight="1">
      <c r="A36" s="38"/>
      <c r="B36" s="44"/>
      <c r="C36" s="38"/>
      <c r="D36" s="38"/>
      <c r="E36" s="135" t="s">
        <v>43</v>
      </c>
      <c r="F36" s="155">
        <f>ROUND((SUM(BH85:BH102)),  2)</f>
        <v>0</v>
      </c>
      <c r="G36" s="38"/>
      <c r="H36" s="38"/>
      <c r="I36" s="156">
        <v>0.14999999999999999</v>
      </c>
      <c r="J36" s="155">
        <f>0</f>
        <v>0</v>
      </c>
      <c r="K36" s="38"/>
      <c r="L36" s="138"/>
      <c r="S36" s="38"/>
      <c r="T36" s="38"/>
      <c r="U36" s="38"/>
      <c r="V36" s="38"/>
      <c r="W36" s="38"/>
      <c r="X36" s="38"/>
      <c r="Y36" s="38"/>
      <c r="Z36" s="38"/>
      <c r="AA36" s="38"/>
      <c r="AB36" s="38"/>
      <c r="AC36" s="38"/>
      <c r="AD36" s="38"/>
      <c r="AE36" s="38"/>
    </row>
    <row r="37" hidden="1" s="2" customFormat="1" ht="14.4" customHeight="1">
      <c r="A37" s="38"/>
      <c r="B37" s="44"/>
      <c r="C37" s="38"/>
      <c r="D37" s="38"/>
      <c r="E37" s="135" t="s">
        <v>44</v>
      </c>
      <c r="F37" s="155">
        <f>ROUND((SUM(BI85:BI102)),  2)</f>
        <v>0</v>
      </c>
      <c r="G37" s="38"/>
      <c r="H37" s="38"/>
      <c r="I37" s="156">
        <v>0</v>
      </c>
      <c r="J37" s="155">
        <f>0</f>
        <v>0</v>
      </c>
      <c r="K37" s="38"/>
      <c r="L37" s="138"/>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37"/>
      <c r="J38" s="38"/>
      <c r="K38" s="38"/>
      <c r="L38" s="138"/>
      <c r="S38" s="38"/>
      <c r="T38" s="38"/>
      <c r="U38" s="38"/>
      <c r="V38" s="38"/>
      <c r="W38" s="38"/>
      <c r="X38" s="38"/>
      <c r="Y38" s="38"/>
      <c r="Z38" s="38"/>
      <c r="AA38" s="38"/>
      <c r="AB38" s="38"/>
      <c r="AC38" s="38"/>
      <c r="AD38" s="38"/>
      <c r="AE38" s="38"/>
    </row>
    <row r="39" s="2" customFormat="1" ht="25.44" customHeight="1">
      <c r="A39" s="38"/>
      <c r="B39" s="44"/>
      <c r="C39" s="157"/>
      <c r="D39" s="158" t="s">
        <v>45</v>
      </c>
      <c r="E39" s="159"/>
      <c r="F39" s="159"/>
      <c r="G39" s="160" t="s">
        <v>46</v>
      </c>
      <c r="H39" s="161" t="s">
        <v>47</v>
      </c>
      <c r="I39" s="162"/>
      <c r="J39" s="163">
        <f>SUM(J30:J37)</f>
        <v>0</v>
      </c>
      <c r="K39" s="164"/>
      <c r="L39" s="138"/>
      <c r="S39" s="38"/>
      <c r="T39" s="38"/>
      <c r="U39" s="38"/>
      <c r="V39" s="38"/>
      <c r="W39" s="38"/>
      <c r="X39" s="38"/>
      <c r="Y39" s="38"/>
      <c r="Z39" s="38"/>
      <c r="AA39" s="38"/>
      <c r="AB39" s="38"/>
      <c r="AC39" s="38"/>
      <c r="AD39" s="38"/>
      <c r="AE39" s="38"/>
    </row>
    <row r="40" s="2" customFormat="1" ht="14.4" customHeight="1">
      <c r="A40" s="38"/>
      <c r="B40" s="165"/>
      <c r="C40" s="166"/>
      <c r="D40" s="166"/>
      <c r="E40" s="166"/>
      <c r="F40" s="166"/>
      <c r="G40" s="166"/>
      <c r="H40" s="166"/>
      <c r="I40" s="167"/>
      <c r="J40" s="166"/>
      <c r="K40" s="166"/>
      <c r="L40" s="138"/>
      <c r="S40" s="38"/>
      <c r="T40" s="38"/>
      <c r="U40" s="38"/>
      <c r="V40" s="38"/>
      <c r="W40" s="38"/>
      <c r="X40" s="38"/>
      <c r="Y40" s="38"/>
      <c r="Z40" s="38"/>
      <c r="AA40" s="38"/>
      <c r="AB40" s="38"/>
      <c r="AC40" s="38"/>
      <c r="AD40" s="38"/>
      <c r="AE40" s="38"/>
    </row>
    <row r="44" s="2" customFormat="1" ht="6.96" customHeight="1">
      <c r="A44" s="38"/>
      <c r="B44" s="168"/>
      <c r="C44" s="169"/>
      <c r="D44" s="169"/>
      <c r="E44" s="169"/>
      <c r="F44" s="169"/>
      <c r="G44" s="169"/>
      <c r="H44" s="169"/>
      <c r="I44" s="170"/>
      <c r="J44" s="169"/>
      <c r="K44" s="169"/>
      <c r="L44" s="138"/>
      <c r="S44" s="38"/>
      <c r="T44" s="38"/>
      <c r="U44" s="38"/>
      <c r="V44" s="38"/>
      <c r="W44" s="38"/>
      <c r="X44" s="38"/>
      <c r="Y44" s="38"/>
      <c r="Z44" s="38"/>
      <c r="AA44" s="38"/>
      <c r="AB44" s="38"/>
      <c r="AC44" s="38"/>
      <c r="AD44" s="38"/>
      <c r="AE44" s="38"/>
    </row>
    <row r="45" s="2" customFormat="1" ht="24.96" customHeight="1">
      <c r="A45" s="38"/>
      <c r="B45" s="39"/>
      <c r="C45" s="23" t="s">
        <v>93</v>
      </c>
      <c r="D45" s="40"/>
      <c r="E45" s="40"/>
      <c r="F45" s="40"/>
      <c r="G45" s="40"/>
      <c r="H45" s="40"/>
      <c r="I45" s="137"/>
      <c r="J45" s="40"/>
      <c r="K45" s="40"/>
      <c r="L45" s="138"/>
      <c r="S45" s="38"/>
      <c r="T45" s="38"/>
      <c r="U45" s="38"/>
      <c r="V45" s="38"/>
      <c r="W45" s="38"/>
      <c r="X45" s="38"/>
      <c r="Y45" s="38"/>
      <c r="Z45" s="38"/>
      <c r="AA45" s="38"/>
      <c r="AB45" s="38"/>
      <c r="AC45" s="38"/>
      <c r="AD45" s="38"/>
      <c r="AE45" s="38"/>
    </row>
    <row r="46" s="2" customFormat="1" ht="6.96" customHeight="1">
      <c r="A46" s="38"/>
      <c r="B46" s="39"/>
      <c r="C46" s="40"/>
      <c r="D46" s="40"/>
      <c r="E46" s="40"/>
      <c r="F46" s="40"/>
      <c r="G46" s="40"/>
      <c r="H46" s="40"/>
      <c r="I46" s="137"/>
      <c r="J46" s="40"/>
      <c r="K46" s="40"/>
      <c r="L46" s="138"/>
      <c r="S46" s="38"/>
      <c r="T46" s="38"/>
      <c r="U46" s="38"/>
      <c r="V46" s="38"/>
      <c r="W46" s="38"/>
      <c r="X46" s="38"/>
      <c r="Y46" s="38"/>
      <c r="Z46" s="38"/>
      <c r="AA46" s="38"/>
      <c r="AB46" s="38"/>
      <c r="AC46" s="38"/>
      <c r="AD46" s="38"/>
      <c r="AE46" s="38"/>
    </row>
    <row r="47" s="2" customFormat="1" ht="12" customHeight="1">
      <c r="A47" s="38"/>
      <c r="B47" s="39"/>
      <c r="C47" s="32" t="s">
        <v>16</v>
      </c>
      <c r="D47" s="40"/>
      <c r="E47" s="40"/>
      <c r="F47" s="40"/>
      <c r="G47" s="40"/>
      <c r="H47" s="40"/>
      <c r="I47" s="137"/>
      <c r="J47" s="40"/>
      <c r="K47" s="40"/>
      <c r="L47" s="138"/>
      <c r="S47" s="38"/>
      <c r="T47" s="38"/>
      <c r="U47" s="38"/>
      <c r="V47" s="38"/>
      <c r="W47" s="38"/>
      <c r="X47" s="38"/>
      <c r="Y47" s="38"/>
      <c r="Z47" s="38"/>
      <c r="AA47" s="38"/>
      <c r="AB47" s="38"/>
      <c r="AC47" s="38"/>
      <c r="AD47" s="38"/>
      <c r="AE47" s="38"/>
    </row>
    <row r="48" s="2" customFormat="1" ht="16.5" customHeight="1">
      <c r="A48" s="38"/>
      <c r="B48" s="39"/>
      <c r="C48" s="40"/>
      <c r="D48" s="40"/>
      <c r="E48" s="171" t="str">
        <f>E7</f>
        <v>Klikatá SÚ,č.13279,Praha 5 ( Puchmajerova- OK U Trezovky)</v>
      </c>
      <c r="F48" s="32"/>
      <c r="G48" s="32"/>
      <c r="H48" s="32"/>
      <c r="I48" s="137"/>
      <c r="J48" s="40"/>
      <c r="K48" s="40"/>
      <c r="L48" s="138"/>
      <c r="S48" s="38"/>
      <c r="T48" s="38"/>
      <c r="U48" s="38"/>
      <c r="V48" s="38"/>
      <c r="W48" s="38"/>
      <c r="X48" s="38"/>
      <c r="Y48" s="38"/>
      <c r="Z48" s="38"/>
      <c r="AA48" s="38"/>
      <c r="AB48" s="38"/>
      <c r="AC48" s="38"/>
      <c r="AD48" s="38"/>
      <c r="AE48" s="38"/>
    </row>
    <row r="49" s="2" customFormat="1" ht="12" customHeight="1">
      <c r="A49" s="38"/>
      <c r="B49" s="39"/>
      <c r="C49" s="32" t="s">
        <v>91</v>
      </c>
      <c r="D49" s="40"/>
      <c r="E49" s="40"/>
      <c r="F49" s="40"/>
      <c r="G49" s="40"/>
      <c r="H49" s="40"/>
      <c r="I49" s="137"/>
      <c r="J49" s="40"/>
      <c r="K49" s="40"/>
      <c r="L49" s="138"/>
      <c r="S49" s="38"/>
      <c r="T49" s="38"/>
      <c r="U49" s="38"/>
      <c r="V49" s="38"/>
      <c r="W49" s="38"/>
      <c r="X49" s="38"/>
      <c r="Y49" s="38"/>
      <c r="Z49" s="38"/>
      <c r="AA49" s="38"/>
      <c r="AB49" s="38"/>
      <c r="AC49" s="38"/>
      <c r="AD49" s="38"/>
      <c r="AE49" s="38"/>
    </row>
    <row r="50" s="2" customFormat="1" ht="16.5" customHeight="1">
      <c r="A50" s="38"/>
      <c r="B50" s="39"/>
      <c r="C50" s="40"/>
      <c r="D50" s="40"/>
      <c r="E50" s="69" t="str">
        <f>E9</f>
        <v>02 - Ostatní náklady</v>
      </c>
      <c r="F50" s="40"/>
      <c r="G50" s="40"/>
      <c r="H50" s="40"/>
      <c r="I50" s="137"/>
      <c r="J50" s="40"/>
      <c r="K50" s="40"/>
      <c r="L50" s="138"/>
      <c r="S50" s="38"/>
      <c r="T50" s="38"/>
      <c r="U50" s="38"/>
      <c r="V50" s="38"/>
      <c r="W50" s="38"/>
      <c r="X50" s="38"/>
      <c r="Y50" s="38"/>
      <c r="Z50" s="38"/>
      <c r="AA50" s="38"/>
      <c r="AB50" s="38"/>
      <c r="AC50" s="38"/>
      <c r="AD50" s="38"/>
      <c r="AE50" s="38"/>
    </row>
    <row r="51" s="2" customFormat="1" ht="6.96" customHeight="1">
      <c r="A51" s="38"/>
      <c r="B51" s="39"/>
      <c r="C51" s="40"/>
      <c r="D51" s="40"/>
      <c r="E51" s="40"/>
      <c r="F51" s="40"/>
      <c r="G51" s="40"/>
      <c r="H51" s="40"/>
      <c r="I51" s="137"/>
      <c r="J51" s="40"/>
      <c r="K51" s="40"/>
      <c r="L51" s="138"/>
      <c r="S51" s="38"/>
      <c r="T51" s="38"/>
      <c r="U51" s="38"/>
      <c r="V51" s="38"/>
      <c r="W51" s="38"/>
      <c r="X51" s="38"/>
      <c r="Y51" s="38"/>
      <c r="Z51" s="38"/>
      <c r="AA51" s="38"/>
      <c r="AB51" s="38"/>
      <c r="AC51" s="38"/>
      <c r="AD51" s="38"/>
      <c r="AE51" s="38"/>
    </row>
    <row r="52" s="2" customFormat="1" ht="12" customHeight="1">
      <c r="A52" s="38"/>
      <c r="B52" s="39"/>
      <c r="C52" s="32" t="s">
        <v>21</v>
      </c>
      <c r="D52" s="40"/>
      <c r="E52" s="40"/>
      <c r="F52" s="27" t="str">
        <f>F12</f>
        <v xml:space="preserve"> </v>
      </c>
      <c r="G52" s="40"/>
      <c r="H52" s="40"/>
      <c r="I52" s="141" t="s">
        <v>23</v>
      </c>
      <c r="J52" s="72" t="str">
        <f>IF(J12="","",J12)</f>
        <v>13. 12. 2017</v>
      </c>
      <c r="K52" s="40"/>
      <c r="L52" s="138"/>
      <c r="S52" s="38"/>
      <c r="T52" s="38"/>
      <c r="U52" s="38"/>
      <c r="V52" s="38"/>
      <c r="W52" s="38"/>
      <c r="X52" s="38"/>
      <c r="Y52" s="38"/>
      <c r="Z52" s="38"/>
      <c r="AA52" s="38"/>
      <c r="AB52" s="38"/>
      <c r="AC52" s="38"/>
      <c r="AD52" s="38"/>
      <c r="AE52" s="38"/>
    </row>
    <row r="53" s="2" customFormat="1" ht="6.96" customHeight="1">
      <c r="A53" s="38"/>
      <c r="B53" s="39"/>
      <c r="C53" s="40"/>
      <c r="D53" s="40"/>
      <c r="E53" s="40"/>
      <c r="F53" s="40"/>
      <c r="G53" s="40"/>
      <c r="H53" s="40"/>
      <c r="I53" s="137"/>
      <c r="J53" s="40"/>
      <c r="K53" s="40"/>
      <c r="L53" s="138"/>
      <c r="S53" s="38"/>
      <c r="T53" s="38"/>
      <c r="U53" s="38"/>
      <c r="V53" s="38"/>
      <c r="W53" s="38"/>
      <c r="X53" s="38"/>
      <c r="Y53" s="38"/>
      <c r="Z53" s="38"/>
      <c r="AA53" s="38"/>
      <c r="AB53" s="38"/>
      <c r="AC53" s="38"/>
      <c r="AD53" s="38"/>
      <c r="AE53" s="38"/>
    </row>
    <row r="54" s="2" customFormat="1" ht="15.15" customHeight="1">
      <c r="A54" s="38"/>
      <c r="B54" s="39"/>
      <c r="C54" s="32" t="s">
        <v>25</v>
      </c>
      <c r="D54" s="40"/>
      <c r="E54" s="40"/>
      <c r="F54" s="27" t="str">
        <f>E15</f>
        <v>Technická správa komunikací hl.m. Prahy</v>
      </c>
      <c r="G54" s="40"/>
      <c r="H54" s="40"/>
      <c r="I54" s="141" t="s">
        <v>30</v>
      </c>
      <c r="J54" s="36" t="str">
        <f>E21</f>
        <v xml:space="preserve"> </v>
      </c>
      <c r="K54" s="40"/>
      <c r="L54" s="138"/>
      <c r="S54" s="38"/>
      <c r="T54" s="38"/>
      <c r="U54" s="38"/>
      <c r="V54" s="38"/>
      <c r="W54" s="38"/>
      <c r="X54" s="38"/>
      <c r="Y54" s="38"/>
      <c r="Z54" s="38"/>
      <c r="AA54" s="38"/>
      <c r="AB54" s="38"/>
      <c r="AC54" s="38"/>
      <c r="AD54" s="38"/>
      <c r="AE54" s="38"/>
    </row>
    <row r="55" s="2" customFormat="1" ht="15.15" customHeight="1">
      <c r="A55" s="38"/>
      <c r="B55" s="39"/>
      <c r="C55" s="32" t="s">
        <v>28</v>
      </c>
      <c r="D55" s="40"/>
      <c r="E55" s="40"/>
      <c r="F55" s="27" t="str">
        <f>IF(E18="","",E18)</f>
        <v>Vyplň údaj</v>
      </c>
      <c r="G55" s="40"/>
      <c r="H55" s="40"/>
      <c r="I55" s="141" t="s">
        <v>32</v>
      </c>
      <c r="J55" s="36" t="str">
        <f>E24</f>
        <v xml:space="preserve"> </v>
      </c>
      <c r="K55" s="40"/>
      <c r="L55" s="138"/>
      <c r="S55" s="38"/>
      <c r="T55" s="38"/>
      <c r="U55" s="38"/>
      <c r="V55" s="38"/>
      <c r="W55" s="38"/>
      <c r="X55" s="38"/>
      <c r="Y55" s="38"/>
      <c r="Z55" s="38"/>
      <c r="AA55" s="38"/>
      <c r="AB55" s="38"/>
      <c r="AC55" s="38"/>
      <c r="AD55" s="38"/>
      <c r="AE55" s="38"/>
    </row>
    <row r="56" s="2" customFormat="1" ht="10.32" customHeight="1">
      <c r="A56" s="38"/>
      <c r="B56" s="39"/>
      <c r="C56" s="40"/>
      <c r="D56" s="40"/>
      <c r="E56" s="40"/>
      <c r="F56" s="40"/>
      <c r="G56" s="40"/>
      <c r="H56" s="40"/>
      <c r="I56" s="137"/>
      <c r="J56" s="40"/>
      <c r="K56" s="40"/>
      <c r="L56" s="138"/>
      <c r="S56" s="38"/>
      <c r="T56" s="38"/>
      <c r="U56" s="38"/>
      <c r="V56" s="38"/>
      <c r="W56" s="38"/>
      <c r="X56" s="38"/>
      <c r="Y56" s="38"/>
      <c r="Z56" s="38"/>
      <c r="AA56" s="38"/>
      <c r="AB56" s="38"/>
      <c r="AC56" s="38"/>
      <c r="AD56" s="38"/>
      <c r="AE56" s="38"/>
    </row>
    <row r="57" s="2" customFormat="1" ht="29.28" customHeight="1">
      <c r="A57" s="38"/>
      <c r="B57" s="39"/>
      <c r="C57" s="172" t="s">
        <v>94</v>
      </c>
      <c r="D57" s="173"/>
      <c r="E57" s="173"/>
      <c r="F57" s="173"/>
      <c r="G57" s="173"/>
      <c r="H57" s="173"/>
      <c r="I57" s="174"/>
      <c r="J57" s="175" t="s">
        <v>95</v>
      </c>
      <c r="K57" s="173"/>
      <c r="L57" s="138"/>
      <c r="S57" s="38"/>
      <c r="T57" s="38"/>
      <c r="U57" s="38"/>
      <c r="V57" s="38"/>
      <c r="W57" s="38"/>
      <c r="X57" s="38"/>
      <c r="Y57" s="38"/>
      <c r="Z57" s="38"/>
      <c r="AA57" s="38"/>
      <c r="AB57" s="38"/>
      <c r="AC57" s="38"/>
      <c r="AD57" s="38"/>
      <c r="AE57" s="38"/>
    </row>
    <row r="58" s="2" customFormat="1" ht="10.32" customHeight="1">
      <c r="A58" s="38"/>
      <c r="B58" s="39"/>
      <c r="C58" s="40"/>
      <c r="D58" s="40"/>
      <c r="E58" s="40"/>
      <c r="F58" s="40"/>
      <c r="G58" s="40"/>
      <c r="H58" s="40"/>
      <c r="I58" s="137"/>
      <c r="J58" s="40"/>
      <c r="K58" s="40"/>
      <c r="L58" s="138"/>
      <c r="S58" s="38"/>
      <c r="T58" s="38"/>
      <c r="U58" s="38"/>
      <c r="V58" s="38"/>
      <c r="W58" s="38"/>
      <c r="X58" s="38"/>
      <c r="Y58" s="38"/>
      <c r="Z58" s="38"/>
      <c r="AA58" s="38"/>
      <c r="AB58" s="38"/>
      <c r="AC58" s="38"/>
      <c r="AD58" s="38"/>
      <c r="AE58" s="38"/>
    </row>
    <row r="59" s="2" customFormat="1" ht="22.8" customHeight="1">
      <c r="A59" s="38"/>
      <c r="B59" s="39"/>
      <c r="C59" s="176" t="s">
        <v>67</v>
      </c>
      <c r="D59" s="40"/>
      <c r="E59" s="40"/>
      <c r="F59" s="40"/>
      <c r="G59" s="40"/>
      <c r="H59" s="40"/>
      <c r="I59" s="137"/>
      <c r="J59" s="102">
        <f>J85</f>
        <v>0</v>
      </c>
      <c r="K59" s="40"/>
      <c r="L59" s="138"/>
      <c r="S59" s="38"/>
      <c r="T59" s="38"/>
      <c r="U59" s="38"/>
      <c r="V59" s="38"/>
      <c r="W59" s="38"/>
      <c r="X59" s="38"/>
      <c r="Y59" s="38"/>
      <c r="Z59" s="38"/>
      <c r="AA59" s="38"/>
      <c r="AB59" s="38"/>
      <c r="AC59" s="38"/>
      <c r="AD59" s="38"/>
      <c r="AE59" s="38"/>
      <c r="AU59" s="17" t="s">
        <v>96</v>
      </c>
    </row>
    <row r="60" s="9" customFormat="1" ht="24.96" customHeight="1">
      <c r="A60" s="9"/>
      <c r="B60" s="177"/>
      <c r="C60" s="178"/>
      <c r="D60" s="179" t="s">
        <v>437</v>
      </c>
      <c r="E60" s="180"/>
      <c r="F60" s="180"/>
      <c r="G60" s="180"/>
      <c r="H60" s="180"/>
      <c r="I60" s="181"/>
      <c r="J60" s="182">
        <f>J86</f>
        <v>0</v>
      </c>
      <c r="K60" s="178"/>
      <c r="L60" s="183"/>
      <c r="S60" s="9"/>
      <c r="T60" s="9"/>
      <c r="U60" s="9"/>
      <c r="V60" s="9"/>
      <c r="W60" s="9"/>
      <c r="X60" s="9"/>
      <c r="Y60" s="9"/>
      <c r="Z60" s="9"/>
      <c r="AA60" s="9"/>
      <c r="AB60" s="9"/>
      <c r="AC60" s="9"/>
      <c r="AD60" s="9"/>
      <c r="AE60" s="9"/>
    </row>
    <row r="61" s="10" customFormat="1" ht="19.92" customHeight="1">
      <c r="A61" s="10"/>
      <c r="B61" s="184"/>
      <c r="C61" s="185"/>
      <c r="D61" s="186" t="s">
        <v>438</v>
      </c>
      <c r="E61" s="187"/>
      <c r="F61" s="187"/>
      <c r="G61" s="187"/>
      <c r="H61" s="187"/>
      <c r="I61" s="188"/>
      <c r="J61" s="189">
        <f>J87</f>
        <v>0</v>
      </c>
      <c r="K61" s="185"/>
      <c r="L61" s="190"/>
      <c r="S61" s="10"/>
      <c r="T61" s="10"/>
      <c r="U61" s="10"/>
      <c r="V61" s="10"/>
      <c r="W61" s="10"/>
      <c r="X61" s="10"/>
      <c r="Y61" s="10"/>
      <c r="Z61" s="10"/>
      <c r="AA61" s="10"/>
      <c r="AB61" s="10"/>
      <c r="AC61" s="10"/>
      <c r="AD61" s="10"/>
      <c r="AE61" s="10"/>
    </row>
    <row r="62" s="10" customFormat="1" ht="19.92" customHeight="1">
      <c r="A62" s="10"/>
      <c r="B62" s="184"/>
      <c r="C62" s="185"/>
      <c r="D62" s="186" t="s">
        <v>486</v>
      </c>
      <c r="E62" s="187"/>
      <c r="F62" s="187"/>
      <c r="G62" s="187"/>
      <c r="H62" s="187"/>
      <c r="I62" s="188"/>
      <c r="J62" s="189">
        <f>J94</f>
        <v>0</v>
      </c>
      <c r="K62" s="185"/>
      <c r="L62" s="190"/>
      <c r="S62" s="10"/>
      <c r="T62" s="10"/>
      <c r="U62" s="10"/>
      <c r="V62" s="10"/>
      <c r="W62" s="10"/>
      <c r="X62" s="10"/>
      <c r="Y62" s="10"/>
      <c r="Z62" s="10"/>
      <c r="AA62" s="10"/>
      <c r="AB62" s="10"/>
      <c r="AC62" s="10"/>
      <c r="AD62" s="10"/>
      <c r="AE62" s="10"/>
    </row>
    <row r="63" s="10" customFormat="1" ht="19.92" customHeight="1">
      <c r="A63" s="10"/>
      <c r="B63" s="184"/>
      <c r="C63" s="185"/>
      <c r="D63" s="186" t="s">
        <v>487</v>
      </c>
      <c r="E63" s="187"/>
      <c r="F63" s="187"/>
      <c r="G63" s="187"/>
      <c r="H63" s="187"/>
      <c r="I63" s="188"/>
      <c r="J63" s="189">
        <f>J97</f>
        <v>0</v>
      </c>
      <c r="K63" s="185"/>
      <c r="L63" s="190"/>
      <c r="S63" s="10"/>
      <c r="T63" s="10"/>
      <c r="U63" s="10"/>
      <c r="V63" s="10"/>
      <c r="W63" s="10"/>
      <c r="X63" s="10"/>
      <c r="Y63" s="10"/>
      <c r="Z63" s="10"/>
      <c r="AA63" s="10"/>
      <c r="AB63" s="10"/>
      <c r="AC63" s="10"/>
      <c r="AD63" s="10"/>
      <c r="AE63" s="10"/>
    </row>
    <row r="64" s="10" customFormat="1" ht="19.92" customHeight="1">
      <c r="A64" s="10"/>
      <c r="B64" s="184"/>
      <c r="C64" s="185"/>
      <c r="D64" s="186" t="s">
        <v>488</v>
      </c>
      <c r="E64" s="187"/>
      <c r="F64" s="187"/>
      <c r="G64" s="187"/>
      <c r="H64" s="187"/>
      <c r="I64" s="188"/>
      <c r="J64" s="189">
        <f>J99</f>
        <v>0</v>
      </c>
      <c r="K64" s="185"/>
      <c r="L64" s="190"/>
      <c r="S64" s="10"/>
      <c r="T64" s="10"/>
      <c r="U64" s="10"/>
      <c r="V64" s="10"/>
      <c r="W64" s="10"/>
      <c r="X64" s="10"/>
      <c r="Y64" s="10"/>
      <c r="Z64" s="10"/>
      <c r="AA64" s="10"/>
      <c r="AB64" s="10"/>
      <c r="AC64" s="10"/>
      <c r="AD64" s="10"/>
      <c r="AE64" s="10"/>
    </row>
    <row r="65" s="10" customFormat="1" ht="19.92" customHeight="1">
      <c r="A65" s="10"/>
      <c r="B65" s="184"/>
      <c r="C65" s="185"/>
      <c r="D65" s="186" t="s">
        <v>489</v>
      </c>
      <c r="E65" s="187"/>
      <c r="F65" s="187"/>
      <c r="G65" s="187"/>
      <c r="H65" s="187"/>
      <c r="I65" s="188"/>
      <c r="J65" s="189">
        <f>J101</f>
        <v>0</v>
      </c>
      <c r="K65" s="185"/>
      <c r="L65" s="190"/>
      <c r="S65" s="10"/>
      <c r="T65" s="10"/>
      <c r="U65" s="10"/>
      <c r="V65" s="10"/>
      <c r="W65" s="10"/>
      <c r="X65" s="10"/>
      <c r="Y65" s="10"/>
      <c r="Z65" s="10"/>
      <c r="AA65" s="10"/>
      <c r="AB65" s="10"/>
      <c r="AC65" s="10"/>
      <c r="AD65" s="10"/>
      <c r="AE65" s="10"/>
    </row>
    <row r="66" s="2" customFormat="1" ht="21.84" customHeight="1">
      <c r="A66" s="38"/>
      <c r="B66" s="39"/>
      <c r="C66" s="40"/>
      <c r="D66" s="40"/>
      <c r="E66" s="40"/>
      <c r="F66" s="40"/>
      <c r="G66" s="40"/>
      <c r="H66" s="40"/>
      <c r="I66" s="137"/>
      <c r="J66" s="40"/>
      <c r="K66" s="40"/>
      <c r="L66" s="138"/>
      <c r="S66" s="38"/>
      <c r="T66" s="38"/>
      <c r="U66" s="38"/>
      <c r="V66" s="38"/>
      <c r="W66" s="38"/>
      <c r="X66" s="38"/>
      <c r="Y66" s="38"/>
      <c r="Z66" s="38"/>
      <c r="AA66" s="38"/>
      <c r="AB66" s="38"/>
      <c r="AC66" s="38"/>
      <c r="AD66" s="38"/>
      <c r="AE66" s="38"/>
    </row>
    <row r="67" s="2" customFormat="1" ht="6.96" customHeight="1">
      <c r="A67" s="38"/>
      <c r="B67" s="59"/>
      <c r="C67" s="60"/>
      <c r="D67" s="60"/>
      <c r="E67" s="60"/>
      <c r="F67" s="60"/>
      <c r="G67" s="60"/>
      <c r="H67" s="60"/>
      <c r="I67" s="167"/>
      <c r="J67" s="60"/>
      <c r="K67" s="60"/>
      <c r="L67" s="138"/>
      <c r="S67" s="38"/>
      <c r="T67" s="38"/>
      <c r="U67" s="38"/>
      <c r="V67" s="38"/>
      <c r="W67" s="38"/>
      <c r="X67" s="38"/>
      <c r="Y67" s="38"/>
      <c r="Z67" s="38"/>
      <c r="AA67" s="38"/>
      <c r="AB67" s="38"/>
      <c r="AC67" s="38"/>
      <c r="AD67" s="38"/>
      <c r="AE67" s="38"/>
    </row>
    <row r="71" s="2" customFormat="1" ht="6.96" customHeight="1">
      <c r="A71" s="38"/>
      <c r="B71" s="61"/>
      <c r="C71" s="62"/>
      <c r="D71" s="62"/>
      <c r="E71" s="62"/>
      <c r="F71" s="62"/>
      <c r="G71" s="62"/>
      <c r="H71" s="62"/>
      <c r="I71" s="170"/>
      <c r="J71" s="62"/>
      <c r="K71" s="62"/>
      <c r="L71" s="138"/>
      <c r="S71" s="38"/>
      <c r="T71" s="38"/>
      <c r="U71" s="38"/>
      <c r="V71" s="38"/>
      <c r="W71" s="38"/>
      <c r="X71" s="38"/>
      <c r="Y71" s="38"/>
      <c r="Z71" s="38"/>
      <c r="AA71" s="38"/>
      <c r="AB71" s="38"/>
      <c r="AC71" s="38"/>
      <c r="AD71" s="38"/>
      <c r="AE71" s="38"/>
    </row>
    <row r="72" s="2" customFormat="1" ht="24.96" customHeight="1">
      <c r="A72" s="38"/>
      <c r="B72" s="39"/>
      <c r="C72" s="23" t="s">
        <v>105</v>
      </c>
      <c r="D72" s="40"/>
      <c r="E72" s="40"/>
      <c r="F72" s="40"/>
      <c r="G72" s="40"/>
      <c r="H72" s="40"/>
      <c r="I72" s="137"/>
      <c r="J72" s="40"/>
      <c r="K72" s="40"/>
      <c r="L72" s="138"/>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137"/>
      <c r="J73" s="40"/>
      <c r="K73" s="40"/>
      <c r="L73" s="138"/>
      <c r="S73" s="38"/>
      <c r="T73" s="38"/>
      <c r="U73" s="38"/>
      <c r="V73" s="38"/>
      <c r="W73" s="38"/>
      <c r="X73" s="38"/>
      <c r="Y73" s="38"/>
      <c r="Z73" s="38"/>
      <c r="AA73" s="38"/>
      <c r="AB73" s="38"/>
      <c r="AC73" s="38"/>
      <c r="AD73" s="38"/>
      <c r="AE73" s="38"/>
    </row>
    <row r="74" s="2" customFormat="1" ht="12" customHeight="1">
      <c r="A74" s="38"/>
      <c r="B74" s="39"/>
      <c r="C74" s="32" t="s">
        <v>16</v>
      </c>
      <c r="D74" s="40"/>
      <c r="E74" s="40"/>
      <c r="F74" s="40"/>
      <c r="G74" s="40"/>
      <c r="H74" s="40"/>
      <c r="I74" s="137"/>
      <c r="J74" s="40"/>
      <c r="K74" s="40"/>
      <c r="L74" s="138"/>
      <c r="S74" s="38"/>
      <c r="T74" s="38"/>
      <c r="U74" s="38"/>
      <c r="V74" s="38"/>
      <c r="W74" s="38"/>
      <c r="X74" s="38"/>
      <c r="Y74" s="38"/>
      <c r="Z74" s="38"/>
      <c r="AA74" s="38"/>
      <c r="AB74" s="38"/>
      <c r="AC74" s="38"/>
      <c r="AD74" s="38"/>
      <c r="AE74" s="38"/>
    </row>
    <row r="75" s="2" customFormat="1" ht="16.5" customHeight="1">
      <c r="A75" s="38"/>
      <c r="B75" s="39"/>
      <c r="C75" s="40"/>
      <c r="D75" s="40"/>
      <c r="E75" s="171" t="str">
        <f>E7</f>
        <v>Klikatá SÚ,č.13279,Praha 5 ( Puchmajerova- OK U Trezovky)</v>
      </c>
      <c r="F75" s="32"/>
      <c r="G75" s="32"/>
      <c r="H75" s="32"/>
      <c r="I75" s="137"/>
      <c r="J75" s="40"/>
      <c r="K75" s="40"/>
      <c r="L75" s="138"/>
      <c r="S75" s="38"/>
      <c r="T75" s="38"/>
      <c r="U75" s="38"/>
      <c r="V75" s="38"/>
      <c r="W75" s="38"/>
      <c r="X75" s="38"/>
      <c r="Y75" s="38"/>
      <c r="Z75" s="38"/>
      <c r="AA75" s="38"/>
      <c r="AB75" s="38"/>
      <c r="AC75" s="38"/>
      <c r="AD75" s="38"/>
      <c r="AE75" s="38"/>
    </row>
    <row r="76" s="2" customFormat="1" ht="12" customHeight="1">
      <c r="A76" s="38"/>
      <c r="B76" s="39"/>
      <c r="C76" s="32" t="s">
        <v>91</v>
      </c>
      <c r="D76" s="40"/>
      <c r="E76" s="40"/>
      <c r="F76" s="40"/>
      <c r="G76" s="40"/>
      <c r="H76" s="40"/>
      <c r="I76" s="137"/>
      <c r="J76" s="40"/>
      <c r="K76" s="40"/>
      <c r="L76" s="138"/>
      <c r="S76" s="38"/>
      <c r="T76" s="38"/>
      <c r="U76" s="38"/>
      <c r="V76" s="38"/>
      <c r="W76" s="38"/>
      <c r="X76" s="38"/>
      <c r="Y76" s="38"/>
      <c r="Z76" s="38"/>
      <c r="AA76" s="38"/>
      <c r="AB76" s="38"/>
      <c r="AC76" s="38"/>
      <c r="AD76" s="38"/>
      <c r="AE76" s="38"/>
    </row>
    <row r="77" s="2" customFormat="1" ht="16.5" customHeight="1">
      <c r="A77" s="38"/>
      <c r="B77" s="39"/>
      <c r="C77" s="40"/>
      <c r="D77" s="40"/>
      <c r="E77" s="69" t="str">
        <f>E9</f>
        <v>02 - Ostatní náklady</v>
      </c>
      <c r="F77" s="40"/>
      <c r="G77" s="40"/>
      <c r="H77" s="40"/>
      <c r="I77" s="137"/>
      <c r="J77" s="40"/>
      <c r="K77" s="40"/>
      <c r="L77" s="138"/>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137"/>
      <c r="J78" s="40"/>
      <c r="K78" s="40"/>
      <c r="L78" s="138"/>
      <c r="S78" s="38"/>
      <c r="T78" s="38"/>
      <c r="U78" s="38"/>
      <c r="V78" s="38"/>
      <c r="W78" s="38"/>
      <c r="X78" s="38"/>
      <c r="Y78" s="38"/>
      <c r="Z78" s="38"/>
      <c r="AA78" s="38"/>
      <c r="AB78" s="38"/>
      <c r="AC78" s="38"/>
      <c r="AD78" s="38"/>
      <c r="AE78" s="38"/>
    </row>
    <row r="79" s="2" customFormat="1" ht="12" customHeight="1">
      <c r="A79" s="38"/>
      <c r="B79" s="39"/>
      <c r="C79" s="32" t="s">
        <v>21</v>
      </c>
      <c r="D79" s="40"/>
      <c r="E79" s="40"/>
      <c r="F79" s="27" t="str">
        <f>F12</f>
        <v xml:space="preserve"> </v>
      </c>
      <c r="G79" s="40"/>
      <c r="H79" s="40"/>
      <c r="I79" s="141" t="s">
        <v>23</v>
      </c>
      <c r="J79" s="72" t="str">
        <f>IF(J12="","",J12)</f>
        <v>13. 12. 2017</v>
      </c>
      <c r="K79" s="40"/>
      <c r="L79" s="138"/>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137"/>
      <c r="J80" s="40"/>
      <c r="K80" s="40"/>
      <c r="L80" s="138"/>
      <c r="S80" s="38"/>
      <c r="T80" s="38"/>
      <c r="U80" s="38"/>
      <c r="V80" s="38"/>
      <c r="W80" s="38"/>
      <c r="X80" s="38"/>
      <c r="Y80" s="38"/>
      <c r="Z80" s="38"/>
      <c r="AA80" s="38"/>
      <c r="AB80" s="38"/>
      <c r="AC80" s="38"/>
      <c r="AD80" s="38"/>
      <c r="AE80" s="38"/>
    </row>
    <row r="81" s="2" customFormat="1" ht="15.15" customHeight="1">
      <c r="A81" s="38"/>
      <c r="B81" s="39"/>
      <c r="C81" s="32" t="s">
        <v>25</v>
      </c>
      <c r="D81" s="40"/>
      <c r="E81" s="40"/>
      <c r="F81" s="27" t="str">
        <f>E15</f>
        <v>Technická správa komunikací hl.m. Prahy</v>
      </c>
      <c r="G81" s="40"/>
      <c r="H81" s="40"/>
      <c r="I81" s="141" t="s">
        <v>30</v>
      </c>
      <c r="J81" s="36" t="str">
        <f>E21</f>
        <v xml:space="preserve"> </v>
      </c>
      <c r="K81" s="40"/>
      <c r="L81" s="138"/>
      <c r="S81" s="38"/>
      <c r="T81" s="38"/>
      <c r="U81" s="38"/>
      <c r="V81" s="38"/>
      <c r="W81" s="38"/>
      <c r="X81" s="38"/>
      <c r="Y81" s="38"/>
      <c r="Z81" s="38"/>
      <c r="AA81" s="38"/>
      <c r="AB81" s="38"/>
      <c r="AC81" s="38"/>
      <c r="AD81" s="38"/>
      <c r="AE81" s="38"/>
    </row>
    <row r="82" s="2" customFormat="1" ht="15.15" customHeight="1">
      <c r="A82" s="38"/>
      <c r="B82" s="39"/>
      <c r="C82" s="32" t="s">
        <v>28</v>
      </c>
      <c r="D82" s="40"/>
      <c r="E82" s="40"/>
      <c r="F82" s="27" t="str">
        <f>IF(E18="","",E18)</f>
        <v>Vyplň údaj</v>
      </c>
      <c r="G82" s="40"/>
      <c r="H82" s="40"/>
      <c r="I82" s="141" t="s">
        <v>32</v>
      </c>
      <c r="J82" s="36" t="str">
        <f>E24</f>
        <v xml:space="preserve"> </v>
      </c>
      <c r="K82" s="40"/>
      <c r="L82" s="138"/>
      <c r="S82" s="38"/>
      <c r="T82" s="38"/>
      <c r="U82" s="38"/>
      <c r="V82" s="38"/>
      <c r="W82" s="38"/>
      <c r="X82" s="38"/>
      <c r="Y82" s="38"/>
      <c r="Z82" s="38"/>
      <c r="AA82" s="38"/>
      <c r="AB82" s="38"/>
      <c r="AC82" s="38"/>
      <c r="AD82" s="38"/>
      <c r="AE82" s="38"/>
    </row>
    <row r="83" s="2" customFormat="1" ht="10.32" customHeight="1">
      <c r="A83" s="38"/>
      <c r="B83" s="39"/>
      <c r="C83" s="40"/>
      <c r="D83" s="40"/>
      <c r="E83" s="40"/>
      <c r="F83" s="40"/>
      <c r="G83" s="40"/>
      <c r="H83" s="40"/>
      <c r="I83" s="137"/>
      <c r="J83" s="40"/>
      <c r="K83" s="40"/>
      <c r="L83" s="138"/>
      <c r="S83" s="38"/>
      <c r="T83" s="38"/>
      <c r="U83" s="38"/>
      <c r="V83" s="38"/>
      <c r="W83" s="38"/>
      <c r="X83" s="38"/>
      <c r="Y83" s="38"/>
      <c r="Z83" s="38"/>
      <c r="AA83" s="38"/>
      <c r="AB83" s="38"/>
      <c r="AC83" s="38"/>
      <c r="AD83" s="38"/>
      <c r="AE83" s="38"/>
    </row>
    <row r="84" s="11" customFormat="1" ht="29.28" customHeight="1">
      <c r="A84" s="191"/>
      <c r="B84" s="192"/>
      <c r="C84" s="193" t="s">
        <v>106</v>
      </c>
      <c r="D84" s="194" t="s">
        <v>54</v>
      </c>
      <c r="E84" s="194" t="s">
        <v>50</v>
      </c>
      <c r="F84" s="194" t="s">
        <v>51</v>
      </c>
      <c r="G84" s="194" t="s">
        <v>107</v>
      </c>
      <c r="H84" s="194" t="s">
        <v>108</v>
      </c>
      <c r="I84" s="195" t="s">
        <v>109</v>
      </c>
      <c r="J84" s="194" t="s">
        <v>95</v>
      </c>
      <c r="K84" s="196" t="s">
        <v>110</v>
      </c>
      <c r="L84" s="197"/>
      <c r="M84" s="92" t="s">
        <v>19</v>
      </c>
      <c r="N84" s="93" t="s">
        <v>39</v>
      </c>
      <c r="O84" s="93" t="s">
        <v>111</v>
      </c>
      <c r="P84" s="93" t="s">
        <v>112</v>
      </c>
      <c r="Q84" s="93" t="s">
        <v>113</v>
      </c>
      <c r="R84" s="93" t="s">
        <v>114</v>
      </c>
      <c r="S84" s="93" t="s">
        <v>115</v>
      </c>
      <c r="T84" s="94" t="s">
        <v>116</v>
      </c>
      <c r="U84" s="191"/>
      <c r="V84" s="191"/>
      <c r="W84" s="191"/>
      <c r="X84" s="191"/>
      <c r="Y84" s="191"/>
      <c r="Z84" s="191"/>
      <c r="AA84" s="191"/>
      <c r="AB84" s="191"/>
      <c r="AC84" s="191"/>
      <c r="AD84" s="191"/>
      <c r="AE84" s="191"/>
    </row>
    <row r="85" s="2" customFormat="1" ht="22.8" customHeight="1">
      <c r="A85" s="38"/>
      <c r="B85" s="39"/>
      <c r="C85" s="99" t="s">
        <v>117</v>
      </c>
      <c r="D85" s="40"/>
      <c r="E85" s="40"/>
      <c r="F85" s="40"/>
      <c r="G85" s="40"/>
      <c r="H85" s="40"/>
      <c r="I85" s="137"/>
      <c r="J85" s="198">
        <f>BK85</f>
        <v>0</v>
      </c>
      <c r="K85" s="40"/>
      <c r="L85" s="44"/>
      <c r="M85" s="95"/>
      <c r="N85" s="199"/>
      <c r="O85" s="96"/>
      <c r="P85" s="200">
        <f>P86</f>
        <v>0</v>
      </c>
      <c r="Q85" s="96"/>
      <c r="R85" s="200">
        <f>R86</f>
        <v>0</v>
      </c>
      <c r="S85" s="96"/>
      <c r="T85" s="201">
        <f>T86</f>
        <v>0</v>
      </c>
      <c r="U85" s="38"/>
      <c r="V85" s="38"/>
      <c r="W85" s="38"/>
      <c r="X85" s="38"/>
      <c r="Y85" s="38"/>
      <c r="Z85" s="38"/>
      <c r="AA85" s="38"/>
      <c r="AB85" s="38"/>
      <c r="AC85" s="38"/>
      <c r="AD85" s="38"/>
      <c r="AE85" s="38"/>
      <c r="AT85" s="17" t="s">
        <v>68</v>
      </c>
      <c r="AU85" s="17" t="s">
        <v>96</v>
      </c>
      <c r="BK85" s="202">
        <f>BK86</f>
        <v>0</v>
      </c>
    </row>
    <row r="86" s="12" customFormat="1" ht="25.92" customHeight="1">
      <c r="A86" s="12"/>
      <c r="B86" s="203"/>
      <c r="C86" s="204"/>
      <c r="D86" s="205" t="s">
        <v>68</v>
      </c>
      <c r="E86" s="206" t="s">
        <v>474</v>
      </c>
      <c r="F86" s="206" t="s">
        <v>475</v>
      </c>
      <c r="G86" s="204"/>
      <c r="H86" s="204"/>
      <c r="I86" s="207"/>
      <c r="J86" s="208">
        <f>BK86</f>
        <v>0</v>
      </c>
      <c r="K86" s="204"/>
      <c r="L86" s="209"/>
      <c r="M86" s="210"/>
      <c r="N86" s="211"/>
      <c r="O86" s="211"/>
      <c r="P86" s="212">
        <f>P87+P94+P97+P99+P101</f>
        <v>0</v>
      </c>
      <c r="Q86" s="211"/>
      <c r="R86" s="212">
        <f>R87+R94+R97+R99+R101</f>
        <v>0</v>
      </c>
      <c r="S86" s="211"/>
      <c r="T86" s="213">
        <f>T87+T94+T97+T99+T101</f>
        <v>0</v>
      </c>
      <c r="U86" s="12"/>
      <c r="V86" s="12"/>
      <c r="W86" s="12"/>
      <c r="X86" s="12"/>
      <c r="Y86" s="12"/>
      <c r="Z86" s="12"/>
      <c r="AA86" s="12"/>
      <c r="AB86" s="12"/>
      <c r="AC86" s="12"/>
      <c r="AD86" s="12"/>
      <c r="AE86" s="12"/>
      <c r="AR86" s="214" t="s">
        <v>150</v>
      </c>
      <c r="AT86" s="215" t="s">
        <v>68</v>
      </c>
      <c r="AU86" s="215" t="s">
        <v>69</v>
      </c>
      <c r="AY86" s="214" t="s">
        <v>120</v>
      </c>
      <c r="BK86" s="216">
        <f>BK87+BK94+BK97+BK99+BK101</f>
        <v>0</v>
      </c>
    </row>
    <row r="87" s="12" customFormat="1" ht="22.8" customHeight="1">
      <c r="A87" s="12"/>
      <c r="B87" s="203"/>
      <c r="C87" s="204"/>
      <c r="D87" s="205" t="s">
        <v>68</v>
      </c>
      <c r="E87" s="217" t="s">
        <v>476</v>
      </c>
      <c r="F87" s="217" t="s">
        <v>477</v>
      </c>
      <c r="G87" s="204"/>
      <c r="H87" s="204"/>
      <c r="I87" s="207"/>
      <c r="J87" s="218">
        <f>BK87</f>
        <v>0</v>
      </c>
      <c r="K87" s="204"/>
      <c r="L87" s="209"/>
      <c r="M87" s="210"/>
      <c r="N87" s="211"/>
      <c r="O87" s="211"/>
      <c r="P87" s="212">
        <f>SUM(P88:P93)</f>
        <v>0</v>
      </c>
      <c r="Q87" s="211"/>
      <c r="R87" s="212">
        <f>SUM(R88:R93)</f>
        <v>0</v>
      </c>
      <c r="S87" s="211"/>
      <c r="T87" s="213">
        <f>SUM(T88:T93)</f>
        <v>0</v>
      </c>
      <c r="U87" s="12"/>
      <c r="V87" s="12"/>
      <c r="W87" s="12"/>
      <c r="X87" s="12"/>
      <c r="Y87" s="12"/>
      <c r="Z87" s="12"/>
      <c r="AA87" s="12"/>
      <c r="AB87" s="12"/>
      <c r="AC87" s="12"/>
      <c r="AD87" s="12"/>
      <c r="AE87" s="12"/>
      <c r="AR87" s="214" t="s">
        <v>150</v>
      </c>
      <c r="AT87" s="215" t="s">
        <v>68</v>
      </c>
      <c r="AU87" s="215" t="s">
        <v>76</v>
      </c>
      <c r="AY87" s="214" t="s">
        <v>120</v>
      </c>
      <c r="BK87" s="216">
        <f>SUM(BK88:BK93)</f>
        <v>0</v>
      </c>
    </row>
    <row r="88" s="2" customFormat="1" ht="16.5" customHeight="1">
      <c r="A88" s="38"/>
      <c r="B88" s="39"/>
      <c r="C88" s="219" t="s">
        <v>76</v>
      </c>
      <c r="D88" s="219" t="s">
        <v>122</v>
      </c>
      <c r="E88" s="220" t="s">
        <v>490</v>
      </c>
      <c r="F88" s="221" t="s">
        <v>491</v>
      </c>
      <c r="G88" s="222" t="s">
        <v>480</v>
      </c>
      <c r="H88" s="223">
        <v>1</v>
      </c>
      <c r="I88" s="224"/>
      <c r="J88" s="225">
        <f>ROUND(I88*H88,2)</f>
        <v>0</v>
      </c>
      <c r="K88" s="221" t="s">
        <v>126</v>
      </c>
      <c r="L88" s="44"/>
      <c r="M88" s="226" t="s">
        <v>19</v>
      </c>
      <c r="N88" s="227" t="s">
        <v>40</v>
      </c>
      <c r="O88" s="84"/>
      <c r="P88" s="228">
        <f>O88*H88</f>
        <v>0</v>
      </c>
      <c r="Q88" s="228">
        <v>0</v>
      </c>
      <c r="R88" s="228">
        <f>Q88*H88</f>
        <v>0</v>
      </c>
      <c r="S88" s="228">
        <v>0</v>
      </c>
      <c r="T88" s="229">
        <f>S88*H88</f>
        <v>0</v>
      </c>
      <c r="U88" s="38"/>
      <c r="V88" s="38"/>
      <c r="W88" s="38"/>
      <c r="X88" s="38"/>
      <c r="Y88" s="38"/>
      <c r="Z88" s="38"/>
      <c r="AA88" s="38"/>
      <c r="AB88" s="38"/>
      <c r="AC88" s="38"/>
      <c r="AD88" s="38"/>
      <c r="AE88" s="38"/>
      <c r="AR88" s="230" t="s">
        <v>481</v>
      </c>
      <c r="AT88" s="230" t="s">
        <v>122</v>
      </c>
      <c r="AU88" s="230" t="s">
        <v>78</v>
      </c>
      <c r="AY88" s="17" t="s">
        <v>120</v>
      </c>
      <c r="BE88" s="231">
        <f>IF(N88="základní",J88,0)</f>
        <v>0</v>
      </c>
      <c r="BF88" s="231">
        <f>IF(N88="snížená",J88,0)</f>
        <v>0</v>
      </c>
      <c r="BG88" s="231">
        <f>IF(N88="zákl. přenesená",J88,0)</f>
        <v>0</v>
      </c>
      <c r="BH88" s="231">
        <f>IF(N88="sníž. přenesená",J88,0)</f>
        <v>0</v>
      </c>
      <c r="BI88" s="231">
        <f>IF(N88="nulová",J88,0)</f>
        <v>0</v>
      </c>
      <c r="BJ88" s="17" t="s">
        <v>76</v>
      </c>
      <c r="BK88" s="231">
        <f>ROUND(I88*H88,2)</f>
        <v>0</v>
      </c>
      <c r="BL88" s="17" t="s">
        <v>481</v>
      </c>
      <c r="BM88" s="230" t="s">
        <v>492</v>
      </c>
    </row>
    <row r="89" s="2" customFormat="1" ht="16.5" customHeight="1">
      <c r="A89" s="38"/>
      <c r="B89" s="39"/>
      <c r="C89" s="219" t="s">
        <v>78</v>
      </c>
      <c r="D89" s="219" t="s">
        <v>122</v>
      </c>
      <c r="E89" s="220" t="s">
        <v>493</v>
      </c>
      <c r="F89" s="221" t="s">
        <v>494</v>
      </c>
      <c r="G89" s="222" t="s">
        <v>480</v>
      </c>
      <c r="H89" s="223">
        <v>1</v>
      </c>
      <c r="I89" s="224"/>
      <c r="J89" s="225">
        <f>ROUND(I89*H89,2)</f>
        <v>0</v>
      </c>
      <c r="K89" s="221" t="s">
        <v>126</v>
      </c>
      <c r="L89" s="44"/>
      <c r="M89" s="226" t="s">
        <v>19</v>
      </c>
      <c r="N89" s="227" t="s">
        <v>40</v>
      </c>
      <c r="O89" s="84"/>
      <c r="P89" s="228">
        <f>O89*H89</f>
        <v>0</v>
      </c>
      <c r="Q89" s="228">
        <v>0</v>
      </c>
      <c r="R89" s="228">
        <f>Q89*H89</f>
        <v>0</v>
      </c>
      <c r="S89" s="228">
        <v>0</v>
      </c>
      <c r="T89" s="229">
        <f>S89*H89</f>
        <v>0</v>
      </c>
      <c r="U89" s="38"/>
      <c r="V89" s="38"/>
      <c r="W89" s="38"/>
      <c r="X89" s="38"/>
      <c r="Y89" s="38"/>
      <c r="Z89" s="38"/>
      <c r="AA89" s="38"/>
      <c r="AB89" s="38"/>
      <c r="AC89" s="38"/>
      <c r="AD89" s="38"/>
      <c r="AE89" s="38"/>
      <c r="AR89" s="230" t="s">
        <v>481</v>
      </c>
      <c r="AT89" s="230" t="s">
        <v>122</v>
      </c>
      <c r="AU89" s="230" t="s">
        <v>78</v>
      </c>
      <c r="AY89" s="17" t="s">
        <v>120</v>
      </c>
      <c r="BE89" s="231">
        <f>IF(N89="základní",J89,0)</f>
        <v>0</v>
      </c>
      <c r="BF89" s="231">
        <f>IF(N89="snížená",J89,0)</f>
        <v>0</v>
      </c>
      <c r="BG89" s="231">
        <f>IF(N89="zákl. přenesená",J89,0)</f>
        <v>0</v>
      </c>
      <c r="BH89" s="231">
        <f>IF(N89="sníž. přenesená",J89,0)</f>
        <v>0</v>
      </c>
      <c r="BI89" s="231">
        <f>IF(N89="nulová",J89,0)</f>
        <v>0</v>
      </c>
      <c r="BJ89" s="17" t="s">
        <v>76</v>
      </c>
      <c r="BK89" s="231">
        <f>ROUND(I89*H89,2)</f>
        <v>0</v>
      </c>
      <c r="BL89" s="17" t="s">
        <v>481</v>
      </c>
      <c r="BM89" s="230" t="s">
        <v>495</v>
      </c>
    </row>
    <row r="90" s="2" customFormat="1" ht="16.5" customHeight="1">
      <c r="A90" s="38"/>
      <c r="B90" s="39"/>
      <c r="C90" s="219" t="s">
        <v>139</v>
      </c>
      <c r="D90" s="219" t="s">
        <v>122</v>
      </c>
      <c r="E90" s="220" t="s">
        <v>496</v>
      </c>
      <c r="F90" s="221" t="s">
        <v>497</v>
      </c>
      <c r="G90" s="222" t="s">
        <v>480</v>
      </c>
      <c r="H90" s="223">
        <v>1</v>
      </c>
      <c r="I90" s="224"/>
      <c r="J90" s="225">
        <f>ROUND(I90*H90,2)</f>
        <v>0</v>
      </c>
      <c r="K90" s="221" t="s">
        <v>126</v>
      </c>
      <c r="L90" s="44"/>
      <c r="M90" s="226" t="s">
        <v>19</v>
      </c>
      <c r="N90" s="227" t="s">
        <v>40</v>
      </c>
      <c r="O90" s="84"/>
      <c r="P90" s="228">
        <f>O90*H90</f>
        <v>0</v>
      </c>
      <c r="Q90" s="228">
        <v>0</v>
      </c>
      <c r="R90" s="228">
        <f>Q90*H90</f>
        <v>0</v>
      </c>
      <c r="S90" s="228">
        <v>0</v>
      </c>
      <c r="T90" s="229">
        <f>S90*H90</f>
        <v>0</v>
      </c>
      <c r="U90" s="38"/>
      <c r="V90" s="38"/>
      <c r="W90" s="38"/>
      <c r="X90" s="38"/>
      <c r="Y90" s="38"/>
      <c r="Z90" s="38"/>
      <c r="AA90" s="38"/>
      <c r="AB90" s="38"/>
      <c r="AC90" s="38"/>
      <c r="AD90" s="38"/>
      <c r="AE90" s="38"/>
      <c r="AR90" s="230" t="s">
        <v>481</v>
      </c>
      <c r="AT90" s="230" t="s">
        <v>122</v>
      </c>
      <c r="AU90" s="230" t="s">
        <v>78</v>
      </c>
      <c r="AY90" s="17" t="s">
        <v>120</v>
      </c>
      <c r="BE90" s="231">
        <f>IF(N90="základní",J90,0)</f>
        <v>0</v>
      </c>
      <c r="BF90" s="231">
        <f>IF(N90="snížená",J90,0)</f>
        <v>0</v>
      </c>
      <c r="BG90" s="231">
        <f>IF(N90="zákl. přenesená",J90,0)</f>
        <v>0</v>
      </c>
      <c r="BH90" s="231">
        <f>IF(N90="sníž. přenesená",J90,0)</f>
        <v>0</v>
      </c>
      <c r="BI90" s="231">
        <f>IF(N90="nulová",J90,0)</f>
        <v>0</v>
      </c>
      <c r="BJ90" s="17" t="s">
        <v>76</v>
      </c>
      <c r="BK90" s="231">
        <f>ROUND(I90*H90,2)</f>
        <v>0</v>
      </c>
      <c r="BL90" s="17" t="s">
        <v>481</v>
      </c>
      <c r="BM90" s="230" t="s">
        <v>498</v>
      </c>
    </row>
    <row r="91" s="2" customFormat="1" ht="21.75" customHeight="1">
      <c r="A91" s="38"/>
      <c r="B91" s="39"/>
      <c r="C91" s="219" t="s">
        <v>127</v>
      </c>
      <c r="D91" s="219" t="s">
        <v>122</v>
      </c>
      <c r="E91" s="220" t="s">
        <v>499</v>
      </c>
      <c r="F91" s="221" t="s">
        <v>500</v>
      </c>
      <c r="G91" s="222" t="s">
        <v>480</v>
      </c>
      <c r="H91" s="223">
        <v>1</v>
      </c>
      <c r="I91" s="224"/>
      <c r="J91" s="225">
        <f>ROUND(I91*H91,2)</f>
        <v>0</v>
      </c>
      <c r="K91" s="221" t="s">
        <v>126</v>
      </c>
      <c r="L91" s="44"/>
      <c r="M91" s="226" t="s">
        <v>19</v>
      </c>
      <c r="N91" s="227" t="s">
        <v>40</v>
      </c>
      <c r="O91" s="84"/>
      <c r="P91" s="228">
        <f>O91*H91</f>
        <v>0</v>
      </c>
      <c r="Q91" s="228">
        <v>0</v>
      </c>
      <c r="R91" s="228">
        <f>Q91*H91</f>
        <v>0</v>
      </c>
      <c r="S91" s="228">
        <v>0</v>
      </c>
      <c r="T91" s="229">
        <f>S91*H91</f>
        <v>0</v>
      </c>
      <c r="U91" s="38"/>
      <c r="V91" s="38"/>
      <c r="W91" s="38"/>
      <c r="X91" s="38"/>
      <c r="Y91" s="38"/>
      <c r="Z91" s="38"/>
      <c r="AA91" s="38"/>
      <c r="AB91" s="38"/>
      <c r="AC91" s="38"/>
      <c r="AD91" s="38"/>
      <c r="AE91" s="38"/>
      <c r="AR91" s="230" t="s">
        <v>481</v>
      </c>
      <c r="AT91" s="230" t="s">
        <v>122</v>
      </c>
      <c r="AU91" s="230" t="s">
        <v>78</v>
      </c>
      <c r="AY91" s="17" t="s">
        <v>120</v>
      </c>
      <c r="BE91" s="231">
        <f>IF(N91="základní",J91,0)</f>
        <v>0</v>
      </c>
      <c r="BF91" s="231">
        <f>IF(N91="snížená",J91,0)</f>
        <v>0</v>
      </c>
      <c r="BG91" s="231">
        <f>IF(N91="zákl. přenesená",J91,0)</f>
        <v>0</v>
      </c>
      <c r="BH91" s="231">
        <f>IF(N91="sníž. přenesená",J91,0)</f>
        <v>0</v>
      </c>
      <c r="BI91" s="231">
        <f>IF(N91="nulová",J91,0)</f>
        <v>0</v>
      </c>
      <c r="BJ91" s="17" t="s">
        <v>76</v>
      </c>
      <c r="BK91" s="231">
        <f>ROUND(I91*H91,2)</f>
        <v>0</v>
      </c>
      <c r="BL91" s="17" t="s">
        <v>481</v>
      </c>
      <c r="BM91" s="230" t="s">
        <v>501</v>
      </c>
    </row>
    <row r="92" s="13" customFormat="1">
      <c r="A92" s="13"/>
      <c r="B92" s="232"/>
      <c r="C92" s="233"/>
      <c r="D92" s="234" t="s">
        <v>129</v>
      </c>
      <c r="E92" s="235" t="s">
        <v>19</v>
      </c>
      <c r="F92" s="236" t="s">
        <v>76</v>
      </c>
      <c r="G92" s="233"/>
      <c r="H92" s="237">
        <v>1</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129</v>
      </c>
      <c r="AU92" s="243" t="s">
        <v>78</v>
      </c>
      <c r="AV92" s="13" t="s">
        <v>78</v>
      </c>
      <c r="AW92" s="13" t="s">
        <v>31</v>
      </c>
      <c r="AX92" s="13" t="s">
        <v>76</v>
      </c>
      <c r="AY92" s="243" t="s">
        <v>120</v>
      </c>
    </row>
    <row r="93" s="2" customFormat="1" ht="16.5" customHeight="1">
      <c r="A93" s="38"/>
      <c r="B93" s="39"/>
      <c r="C93" s="219" t="s">
        <v>150</v>
      </c>
      <c r="D93" s="219" t="s">
        <v>122</v>
      </c>
      <c r="E93" s="220" t="s">
        <v>502</v>
      </c>
      <c r="F93" s="221" t="s">
        <v>503</v>
      </c>
      <c r="G93" s="222" t="s">
        <v>480</v>
      </c>
      <c r="H93" s="223">
        <v>1</v>
      </c>
      <c r="I93" s="224"/>
      <c r="J93" s="225">
        <f>ROUND(I93*H93,2)</f>
        <v>0</v>
      </c>
      <c r="K93" s="221" t="s">
        <v>126</v>
      </c>
      <c r="L93" s="44"/>
      <c r="M93" s="226" t="s">
        <v>19</v>
      </c>
      <c r="N93" s="227" t="s">
        <v>40</v>
      </c>
      <c r="O93" s="84"/>
      <c r="P93" s="228">
        <f>O93*H93</f>
        <v>0</v>
      </c>
      <c r="Q93" s="228">
        <v>0</v>
      </c>
      <c r="R93" s="228">
        <f>Q93*H93</f>
        <v>0</v>
      </c>
      <c r="S93" s="228">
        <v>0</v>
      </c>
      <c r="T93" s="229">
        <f>S93*H93</f>
        <v>0</v>
      </c>
      <c r="U93" s="38"/>
      <c r="V93" s="38"/>
      <c r="W93" s="38"/>
      <c r="X93" s="38"/>
      <c r="Y93" s="38"/>
      <c r="Z93" s="38"/>
      <c r="AA93" s="38"/>
      <c r="AB93" s="38"/>
      <c r="AC93" s="38"/>
      <c r="AD93" s="38"/>
      <c r="AE93" s="38"/>
      <c r="AR93" s="230" t="s">
        <v>481</v>
      </c>
      <c r="AT93" s="230" t="s">
        <v>122</v>
      </c>
      <c r="AU93" s="230" t="s">
        <v>78</v>
      </c>
      <c r="AY93" s="17" t="s">
        <v>120</v>
      </c>
      <c r="BE93" s="231">
        <f>IF(N93="základní",J93,0)</f>
        <v>0</v>
      </c>
      <c r="BF93" s="231">
        <f>IF(N93="snížená",J93,0)</f>
        <v>0</v>
      </c>
      <c r="BG93" s="231">
        <f>IF(N93="zákl. přenesená",J93,0)</f>
        <v>0</v>
      </c>
      <c r="BH93" s="231">
        <f>IF(N93="sníž. přenesená",J93,0)</f>
        <v>0</v>
      </c>
      <c r="BI93" s="231">
        <f>IF(N93="nulová",J93,0)</f>
        <v>0</v>
      </c>
      <c r="BJ93" s="17" t="s">
        <v>76</v>
      </c>
      <c r="BK93" s="231">
        <f>ROUND(I93*H93,2)</f>
        <v>0</v>
      </c>
      <c r="BL93" s="17" t="s">
        <v>481</v>
      </c>
      <c r="BM93" s="230" t="s">
        <v>504</v>
      </c>
    </row>
    <row r="94" s="12" customFormat="1" ht="22.8" customHeight="1">
      <c r="A94" s="12"/>
      <c r="B94" s="203"/>
      <c r="C94" s="204"/>
      <c r="D94" s="205" t="s">
        <v>68</v>
      </c>
      <c r="E94" s="217" t="s">
        <v>505</v>
      </c>
      <c r="F94" s="217" t="s">
        <v>506</v>
      </c>
      <c r="G94" s="204"/>
      <c r="H94" s="204"/>
      <c r="I94" s="207"/>
      <c r="J94" s="218">
        <f>BK94</f>
        <v>0</v>
      </c>
      <c r="K94" s="204"/>
      <c r="L94" s="209"/>
      <c r="M94" s="210"/>
      <c r="N94" s="211"/>
      <c r="O94" s="211"/>
      <c r="P94" s="212">
        <f>SUM(P95:P96)</f>
        <v>0</v>
      </c>
      <c r="Q94" s="211"/>
      <c r="R94" s="212">
        <f>SUM(R95:R96)</f>
        <v>0</v>
      </c>
      <c r="S94" s="211"/>
      <c r="T94" s="213">
        <f>SUM(T95:T96)</f>
        <v>0</v>
      </c>
      <c r="U94" s="12"/>
      <c r="V94" s="12"/>
      <c r="W94" s="12"/>
      <c r="X94" s="12"/>
      <c r="Y94" s="12"/>
      <c r="Z94" s="12"/>
      <c r="AA94" s="12"/>
      <c r="AB94" s="12"/>
      <c r="AC94" s="12"/>
      <c r="AD94" s="12"/>
      <c r="AE94" s="12"/>
      <c r="AR94" s="214" t="s">
        <v>150</v>
      </c>
      <c r="AT94" s="215" t="s">
        <v>68</v>
      </c>
      <c r="AU94" s="215" t="s">
        <v>76</v>
      </c>
      <c r="AY94" s="214" t="s">
        <v>120</v>
      </c>
      <c r="BK94" s="216">
        <f>SUM(BK95:BK96)</f>
        <v>0</v>
      </c>
    </row>
    <row r="95" s="2" customFormat="1" ht="16.5" customHeight="1">
      <c r="A95" s="38"/>
      <c r="B95" s="39"/>
      <c r="C95" s="219" t="s">
        <v>155</v>
      </c>
      <c r="D95" s="219" t="s">
        <v>122</v>
      </c>
      <c r="E95" s="220" t="s">
        <v>507</v>
      </c>
      <c r="F95" s="221" t="s">
        <v>506</v>
      </c>
      <c r="G95" s="222" t="s">
        <v>480</v>
      </c>
      <c r="H95" s="223">
        <v>1</v>
      </c>
      <c r="I95" s="224"/>
      <c r="J95" s="225">
        <f>ROUND(I95*H95,2)</f>
        <v>0</v>
      </c>
      <c r="K95" s="221" t="s">
        <v>126</v>
      </c>
      <c r="L95" s="44"/>
      <c r="M95" s="226" t="s">
        <v>19</v>
      </c>
      <c r="N95" s="227" t="s">
        <v>40</v>
      </c>
      <c r="O95" s="84"/>
      <c r="P95" s="228">
        <f>O95*H95</f>
        <v>0</v>
      </c>
      <c r="Q95" s="228">
        <v>0</v>
      </c>
      <c r="R95" s="228">
        <f>Q95*H95</f>
        <v>0</v>
      </c>
      <c r="S95" s="228">
        <v>0</v>
      </c>
      <c r="T95" s="229">
        <f>S95*H95</f>
        <v>0</v>
      </c>
      <c r="U95" s="38"/>
      <c r="V95" s="38"/>
      <c r="W95" s="38"/>
      <c r="X95" s="38"/>
      <c r="Y95" s="38"/>
      <c r="Z95" s="38"/>
      <c r="AA95" s="38"/>
      <c r="AB95" s="38"/>
      <c r="AC95" s="38"/>
      <c r="AD95" s="38"/>
      <c r="AE95" s="38"/>
      <c r="AR95" s="230" t="s">
        <v>481</v>
      </c>
      <c r="AT95" s="230" t="s">
        <v>122</v>
      </c>
      <c r="AU95" s="230" t="s">
        <v>78</v>
      </c>
      <c r="AY95" s="17" t="s">
        <v>120</v>
      </c>
      <c r="BE95" s="231">
        <f>IF(N95="základní",J95,0)</f>
        <v>0</v>
      </c>
      <c r="BF95" s="231">
        <f>IF(N95="snížená",J95,0)</f>
        <v>0</v>
      </c>
      <c r="BG95" s="231">
        <f>IF(N95="zákl. přenesená",J95,0)</f>
        <v>0</v>
      </c>
      <c r="BH95" s="231">
        <f>IF(N95="sníž. přenesená",J95,0)</f>
        <v>0</v>
      </c>
      <c r="BI95" s="231">
        <f>IF(N95="nulová",J95,0)</f>
        <v>0</v>
      </c>
      <c r="BJ95" s="17" t="s">
        <v>76</v>
      </c>
      <c r="BK95" s="231">
        <f>ROUND(I95*H95,2)</f>
        <v>0</v>
      </c>
      <c r="BL95" s="17" t="s">
        <v>481</v>
      </c>
      <c r="BM95" s="230" t="s">
        <v>508</v>
      </c>
    </row>
    <row r="96" s="2" customFormat="1" ht="16.5" customHeight="1">
      <c r="A96" s="38"/>
      <c r="B96" s="39"/>
      <c r="C96" s="219" t="s">
        <v>160</v>
      </c>
      <c r="D96" s="219" t="s">
        <v>122</v>
      </c>
      <c r="E96" s="220" t="s">
        <v>509</v>
      </c>
      <c r="F96" s="221" t="s">
        <v>510</v>
      </c>
      <c r="G96" s="222" t="s">
        <v>243</v>
      </c>
      <c r="H96" s="223">
        <v>2</v>
      </c>
      <c r="I96" s="224"/>
      <c r="J96" s="225">
        <f>ROUND(I96*H96,2)</f>
        <v>0</v>
      </c>
      <c r="K96" s="221" t="s">
        <v>126</v>
      </c>
      <c r="L96" s="44"/>
      <c r="M96" s="226" t="s">
        <v>19</v>
      </c>
      <c r="N96" s="227" t="s">
        <v>40</v>
      </c>
      <c r="O96" s="84"/>
      <c r="P96" s="228">
        <f>O96*H96</f>
        <v>0</v>
      </c>
      <c r="Q96" s="228">
        <v>0</v>
      </c>
      <c r="R96" s="228">
        <f>Q96*H96</f>
        <v>0</v>
      </c>
      <c r="S96" s="228">
        <v>0</v>
      </c>
      <c r="T96" s="229">
        <f>S96*H96</f>
        <v>0</v>
      </c>
      <c r="U96" s="38"/>
      <c r="V96" s="38"/>
      <c r="W96" s="38"/>
      <c r="X96" s="38"/>
      <c r="Y96" s="38"/>
      <c r="Z96" s="38"/>
      <c r="AA96" s="38"/>
      <c r="AB96" s="38"/>
      <c r="AC96" s="38"/>
      <c r="AD96" s="38"/>
      <c r="AE96" s="38"/>
      <c r="AR96" s="230" t="s">
        <v>481</v>
      </c>
      <c r="AT96" s="230" t="s">
        <v>122</v>
      </c>
      <c r="AU96" s="230" t="s">
        <v>78</v>
      </c>
      <c r="AY96" s="17" t="s">
        <v>120</v>
      </c>
      <c r="BE96" s="231">
        <f>IF(N96="základní",J96,0)</f>
        <v>0</v>
      </c>
      <c r="BF96" s="231">
        <f>IF(N96="snížená",J96,0)</f>
        <v>0</v>
      </c>
      <c r="BG96" s="231">
        <f>IF(N96="zákl. přenesená",J96,0)</f>
        <v>0</v>
      </c>
      <c r="BH96" s="231">
        <f>IF(N96="sníž. přenesená",J96,0)</f>
        <v>0</v>
      </c>
      <c r="BI96" s="231">
        <f>IF(N96="nulová",J96,0)</f>
        <v>0</v>
      </c>
      <c r="BJ96" s="17" t="s">
        <v>76</v>
      </c>
      <c r="BK96" s="231">
        <f>ROUND(I96*H96,2)</f>
        <v>0</v>
      </c>
      <c r="BL96" s="17" t="s">
        <v>481</v>
      </c>
      <c r="BM96" s="230" t="s">
        <v>511</v>
      </c>
    </row>
    <row r="97" s="12" customFormat="1" ht="22.8" customHeight="1">
      <c r="A97" s="12"/>
      <c r="B97" s="203"/>
      <c r="C97" s="204"/>
      <c r="D97" s="205" t="s">
        <v>68</v>
      </c>
      <c r="E97" s="217" t="s">
        <v>512</v>
      </c>
      <c r="F97" s="217" t="s">
        <v>513</v>
      </c>
      <c r="G97" s="204"/>
      <c r="H97" s="204"/>
      <c r="I97" s="207"/>
      <c r="J97" s="218">
        <f>BK97</f>
        <v>0</v>
      </c>
      <c r="K97" s="204"/>
      <c r="L97" s="209"/>
      <c r="M97" s="210"/>
      <c r="N97" s="211"/>
      <c r="O97" s="211"/>
      <c r="P97" s="212">
        <f>P98</f>
        <v>0</v>
      </c>
      <c r="Q97" s="211"/>
      <c r="R97" s="212">
        <f>R98</f>
        <v>0</v>
      </c>
      <c r="S97" s="211"/>
      <c r="T97" s="213">
        <f>T98</f>
        <v>0</v>
      </c>
      <c r="U97" s="12"/>
      <c r="V97" s="12"/>
      <c r="W97" s="12"/>
      <c r="X97" s="12"/>
      <c r="Y97" s="12"/>
      <c r="Z97" s="12"/>
      <c r="AA97" s="12"/>
      <c r="AB97" s="12"/>
      <c r="AC97" s="12"/>
      <c r="AD97" s="12"/>
      <c r="AE97" s="12"/>
      <c r="AR97" s="214" t="s">
        <v>150</v>
      </c>
      <c r="AT97" s="215" t="s">
        <v>68</v>
      </c>
      <c r="AU97" s="215" t="s">
        <v>76</v>
      </c>
      <c r="AY97" s="214" t="s">
        <v>120</v>
      </c>
      <c r="BK97" s="216">
        <f>BK98</f>
        <v>0</v>
      </c>
    </row>
    <row r="98" s="2" customFormat="1" ht="16.5" customHeight="1">
      <c r="A98" s="38"/>
      <c r="B98" s="39"/>
      <c r="C98" s="219" t="s">
        <v>165</v>
      </c>
      <c r="D98" s="219" t="s">
        <v>122</v>
      </c>
      <c r="E98" s="220" t="s">
        <v>514</v>
      </c>
      <c r="F98" s="221" t="s">
        <v>515</v>
      </c>
      <c r="G98" s="222" t="s">
        <v>480</v>
      </c>
      <c r="H98" s="223">
        <v>1</v>
      </c>
      <c r="I98" s="224"/>
      <c r="J98" s="225">
        <f>ROUND(I98*H98,2)</f>
        <v>0</v>
      </c>
      <c r="K98" s="221" t="s">
        <v>126</v>
      </c>
      <c r="L98" s="44"/>
      <c r="M98" s="226" t="s">
        <v>19</v>
      </c>
      <c r="N98" s="227" t="s">
        <v>40</v>
      </c>
      <c r="O98" s="84"/>
      <c r="P98" s="228">
        <f>O98*H98</f>
        <v>0</v>
      </c>
      <c r="Q98" s="228">
        <v>0</v>
      </c>
      <c r="R98" s="228">
        <f>Q98*H98</f>
        <v>0</v>
      </c>
      <c r="S98" s="228">
        <v>0</v>
      </c>
      <c r="T98" s="229">
        <f>S98*H98</f>
        <v>0</v>
      </c>
      <c r="U98" s="38"/>
      <c r="V98" s="38"/>
      <c r="W98" s="38"/>
      <c r="X98" s="38"/>
      <c r="Y98" s="38"/>
      <c r="Z98" s="38"/>
      <c r="AA98" s="38"/>
      <c r="AB98" s="38"/>
      <c r="AC98" s="38"/>
      <c r="AD98" s="38"/>
      <c r="AE98" s="38"/>
      <c r="AR98" s="230" t="s">
        <v>481</v>
      </c>
      <c r="AT98" s="230" t="s">
        <v>122</v>
      </c>
      <c r="AU98" s="230" t="s">
        <v>78</v>
      </c>
      <c r="AY98" s="17" t="s">
        <v>120</v>
      </c>
      <c r="BE98" s="231">
        <f>IF(N98="základní",J98,0)</f>
        <v>0</v>
      </c>
      <c r="BF98" s="231">
        <f>IF(N98="snížená",J98,0)</f>
        <v>0</v>
      </c>
      <c r="BG98" s="231">
        <f>IF(N98="zákl. přenesená",J98,0)</f>
        <v>0</v>
      </c>
      <c r="BH98" s="231">
        <f>IF(N98="sníž. přenesená",J98,0)</f>
        <v>0</v>
      </c>
      <c r="BI98" s="231">
        <f>IF(N98="nulová",J98,0)</f>
        <v>0</v>
      </c>
      <c r="BJ98" s="17" t="s">
        <v>76</v>
      </c>
      <c r="BK98" s="231">
        <f>ROUND(I98*H98,2)</f>
        <v>0</v>
      </c>
      <c r="BL98" s="17" t="s">
        <v>481</v>
      </c>
      <c r="BM98" s="230" t="s">
        <v>516</v>
      </c>
    </row>
    <row r="99" s="12" customFormat="1" ht="22.8" customHeight="1">
      <c r="A99" s="12"/>
      <c r="B99" s="203"/>
      <c r="C99" s="204"/>
      <c r="D99" s="205" t="s">
        <v>68</v>
      </c>
      <c r="E99" s="217" t="s">
        <v>517</v>
      </c>
      <c r="F99" s="217" t="s">
        <v>518</v>
      </c>
      <c r="G99" s="204"/>
      <c r="H99" s="204"/>
      <c r="I99" s="207"/>
      <c r="J99" s="218">
        <f>BK99</f>
        <v>0</v>
      </c>
      <c r="K99" s="204"/>
      <c r="L99" s="209"/>
      <c r="M99" s="210"/>
      <c r="N99" s="211"/>
      <c r="O99" s="211"/>
      <c r="P99" s="212">
        <f>P100</f>
        <v>0</v>
      </c>
      <c r="Q99" s="211"/>
      <c r="R99" s="212">
        <f>R100</f>
        <v>0</v>
      </c>
      <c r="S99" s="211"/>
      <c r="T99" s="213">
        <f>T100</f>
        <v>0</v>
      </c>
      <c r="U99" s="12"/>
      <c r="V99" s="12"/>
      <c r="W99" s="12"/>
      <c r="X99" s="12"/>
      <c r="Y99" s="12"/>
      <c r="Z99" s="12"/>
      <c r="AA99" s="12"/>
      <c r="AB99" s="12"/>
      <c r="AC99" s="12"/>
      <c r="AD99" s="12"/>
      <c r="AE99" s="12"/>
      <c r="AR99" s="214" t="s">
        <v>150</v>
      </c>
      <c r="AT99" s="215" t="s">
        <v>68</v>
      </c>
      <c r="AU99" s="215" t="s">
        <v>76</v>
      </c>
      <c r="AY99" s="214" t="s">
        <v>120</v>
      </c>
      <c r="BK99" s="216">
        <f>BK100</f>
        <v>0</v>
      </c>
    </row>
    <row r="100" s="2" customFormat="1" ht="16.5" customHeight="1">
      <c r="A100" s="38"/>
      <c r="B100" s="39"/>
      <c r="C100" s="219" t="s">
        <v>171</v>
      </c>
      <c r="D100" s="219" t="s">
        <v>122</v>
      </c>
      <c r="E100" s="220" t="s">
        <v>519</v>
      </c>
      <c r="F100" s="221" t="s">
        <v>518</v>
      </c>
      <c r="G100" s="222" t="s">
        <v>480</v>
      </c>
      <c r="H100" s="223">
        <v>1</v>
      </c>
      <c r="I100" s="224"/>
      <c r="J100" s="225">
        <f>ROUND(I100*H100,2)</f>
        <v>0</v>
      </c>
      <c r="K100" s="221" t="s">
        <v>126</v>
      </c>
      <c r="L100" s="44"/>
      <c r="M100" s="226" t="s">
        <v>19</v>
      </c>
      <c r="N100" s="227" t="s">
        <v>40</v>
      </c>
      <c r="O100" s="84"/>
      <c r="P100" s="228">
        <f>O100*H100</f>
        <v>0</v>
      </c>
      <c r="Q100" s="228">
        <v>0</v>
      </c>
      <c r="R100" s="228">
        <f>Q100*H100</f>
        <v>0</v>
      </c>
      <c r="S100" s="228">
        <v>0</v>
      </c>
      <c r="T100" s="229">
        <f>S100*H100</f>
        <v>0</v>
      </c>
      <c r="U100" s="38"/>
      <c r="V100" s="38"/>
      <c r="W100" s="38"/>
      <c r="X100" s="38"/>
      <c r="Y100" s="38"/>
      <c r="Z100" s="38"/>
      <c r="AA100" s="38"/>
      <c r="AB100" s="38"/>
      <c r="AC100" s="38"/>
      <c r="AD100" s="38"/>
      <c r="AE100" s="38"/>
      <c r="AR100" s="230" t="s">
        <v>481</v>
      </c>
      <c r="AT100" s="230" t="s">
        <v>122</v>
      </c>
      <c r="AU100" s="230" t="s">
        <v>78</v>
      </c>
      <c r="AY100" s="17" t="s">
        <v>120</v>
      </c>
      <c r="BE100" s="231">
        <f>IF(N100="základní",J100,0)</f>
        <v>0</v>
      </c>
      <c r="BF100" s="231">
        <f>IF(N100="snížená",J100,0)</f>
        <v>0</v>
      </c>
      <c r="BG100" s="231">
        <f>IF(N100="zákl. přenesená",J100,0)</f>
        <v>0</v>
      </c>
      <c r="BH100" s="231">
        <f>IF(N100="sníž. přenesená",J100,0)</f>
        <v>0</v>
      </c>
      <c r="BI100" s="231">
        <f>IF(N100="nulová",J100,0)</f>
        <v>0</v>
      </c>
      <c r="BJ100" s="17" t="s">
        <v>76</v>
      </c>
      <c r="BK100" s="231">
        <f>ROUND(I100*H100,2)</f>
        <v>0</v>
      </c>
      <c r="BL100" s="17" t="s">
        <v>481</v>
      </c>
      <c r="BM100" s="230" t="s">
        <v>520</v>
      </c>
    </row>
    <row r="101" s="12" customFormat="1" ht="22.8" customHeight="1">
      <c r="A101" s="12"/>
      <c r="B101" s="203"/>
      <c r="C101" s="204"/>
      <c r="D101" s="205" t="s">
        <v>68</v>
      </c>
      <c r="E101" s="217" t="s">
        <v>521</v>
      </c>
      <c r="F101" s="217" t="s">
        <v>522</v>
      </c>
      <c r="G101" s="204"/>
      <c r="H101" s="204"/>
      <c r="I101" s="207"/>
      <c r="J101" s="218">
        <f>BK101</f>
        <v>0</v>
      </c>
      <c r="K101" s="204"/>
      <c r="L101" s="209"/>
      <c r="M101" s="210"/>
      <c r="N101" s="211"/>
      <c r="O101" s="211"/>
      <c r="P101" s="212">
        <f>P102</f>
        <v>0</v>
      </c>
      <c r="Q101" s="211"/>
      <c r="R101" s="212">
        <f>R102</f>
        <v>0</v>
      </c>
      <c r="S101" s="211"/>
      <c r="T101" s="213">
        <f>T102</f>
        <v>0</v>
      </c>
      <c r="U101" s="12"/>
      <c r="V101" s="12"/>
      <c r="W101" s="12"/>
      <c r="X101" s="12"/>
      <c r="Y101" s="12"/>
      <c r="Z101" s="12"/>
      <c r="AA101" s="12"/>
      <c r="AB101" s="12"/>
      <c r="AC101" s="12"/>
      <c r="AD101" s="12"/>
      <c r="AE101" s="12"/>
      <c r="AR101" s="214" t="s">
        <v>150</v>
      </c>
      <c r="AT101" s="215" t="s">
        <v>68</v>
      </c>
      <c r="AU101" s="215" t="s">
        <v>76</v>
      </c>
      <c r="AY101" s="214" t="s">
        <v>120</v>
      </c>
      <c r="BK101" s="216">
        <f>BK102</f>
        <v>0</v>
      </c>
    </row>
    <row r="102" s="2" customFormat="1" ht="16.5" customHeight="1">
      <c r="A102" s="38"/>
      <c r="B102" s="39"/>
      <c r="C102" s="219" t="s">
        <v>180</v>
      </c>
      <c r="D102" s="219" t="s">
        <v>122</v>
      </c>
      <c r="E102" s="220" t="s">
        <v>523</v>
      </c>
      <c r="F102" s="221" t="s">
        <v>522</v>
      </c>
      <c r="G102" s="222" t="s">
        <v>480</v>
      </c>
      <c r="H102" s="223">
        <v>1</v>
      </c>
      <c r="I102" s="224"/>
      <c r="J102" s="225">
        <f>ROUND(I102*H102,2)</f>
        <v>0</v>
      </c>
      <c r="K102" s="221" t="s">
        <v>126</v>
      </c>
      <c r="L102" s="44"/>
      <c r="M102" s="274" t="s">
        <v>19</v>
      </c>
      <c r="N102" s="275" t="s">
        <v>40</v>
      </c>
      <c r="O102" s="276"/>
      <c r="P102" s="277">
        <f>O102*H102</f>
        <v>0</v>
      </c>
      <c r="Q102" s="277">
        <v>0</v>
      </c>
      <c r="R102" s="277">
        <f>Q102*H102</f>
        <v>0</v>
      </c>
      <c r="S102" s="277">
        <v>0</v>
      </c>
      <c r="T102" s="278">
        <f>S102*H102</f>
        <v>0</v>
      </c>
      <c r="U102" s="38"/>
      <c r="V102" s="38"/>
      <c r="W102" s="38"/>
      <c r="X102" s="38"/>
      <c r="Y102" s="38"/>
      <c r="Z102" s="38"/>
      <c r="AA102" s="38"/>
      <c r="AB102" s="38"/>
      <c r="AC102" s="38"/>
      <c r="AD102" s="38"/>
      <c r="AE102" s="38"/>
      <c r="AR102" s="230" t="s">
        <v>481</v>
      </c>
      <c r="AT102" s="230" t="s">
        <v>122</v>
      </c>
      <c r="AU102" s="230" t="s">
        <v>78</v>
      </c>
      <c r="AY102" s="17" t="s">
        <v>120</v>
      </c>
      <c r="BE102" s="231">
        <f>IF(N102="základní",J102,0)</f>
        <v>0</v>
      </c>
      <c r="BF102" s="231">
        <f>IF(N102="snížená",J102,0)</f>
        <v>0</v>
      </c>
      <c r="BG102" s="231">
        <f>IF(N102="zákl. přenesená",J102,0)</f>
        <v>0</v>
      </c>
      <c r="BH102" s="231">
        <f>IF(N102="sníž. přenesená",J102,0)</f>
        <v>0</v>
      </c>
      <c r="BI102" s="231">
        <f>IF(N102="nulová",J102,0)</f>
        <v>0</v>
      </c>
      <c r="BJ102" s="17" t="s">
        <v>76</v>
      </c>
      <c r="BK102" s="231">
        <f>ROUND(I102*H102,2)</f>
        <v>0</v>
      </c>
      <c r="BL102" s="17" t="s">
        <v>481</v>
      </c>
      <c r="BM102" s="230" t="s">
        <v>524</v>
      </c>
    </row>
    <row r="103" s="2" customFormat="1" ht="6.96" customHeight="1">
      <c r="A103" s="38"/>
      <c r="B103" s="59"/>
      <c r="C103" s="60"/>
      <c r="D103" s="60"/>
      <c r="E103" s="60"/>
      <c r="F103" s="60"/>
      <c r="G103" s="60"/>
      <c r="H103" s="60"/>
      <c r="I103" s="167"/>
      <c r="J103" s="60"/>
      <c r="K103" s="60"/>
      <c r="L103" s="44"/>
      <c r="M103" s="38"/>
      <c r="O103" s="38"/>
      <c r="P103" s="38"/>
      <c r="Q103" s="38"/>
      <c r="R103" s="38"/>
      <c r="S103" s="38"/>
      <c r="T103" s="38"/>
      <c r="U103" s="38"/>
      <c r="V103" s="38"/>
      <c r="W103" s="38"/>
      <c r="X103" s="38"/>
      <c r="Y103" s="38"/>
      <c r="Z103" s="38"/>
      <c r="AA103" s="38"/>
      <c r="AB103" s="38"/>
      <c r="AC103" s="38"/>
      <c r="AD103" s="38"/>
      <c r="AE103" s="38"/>
    </row>
  </sheetData>
  <sheetProtection sheet="1" autoFilter="0" formatColumns="0" formatRows="0" objects="1" scenarios="1" spinCount="100000" saltValue="LcG1y3unjCCTWVXv+RtNHH7ZRHJW9kvm2B0tx33+YIp1tgkbqurBQU0S75d1qIT3rY1TiapEVpk18nJ+KiIkeA==" hashValue="zboqX31F1FhkGbTrSo+v/lRMmiFZ5XLaDLfgIJferNdH5DAR5GqOgU8ynkgpmRfu9HZ6PqTrOElLY7otnM/ukw==" algorithmName="SHA-512" password="CC35"/>
  <autoFilter ref="C84:K102"/>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130.832"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30"/>
      <c r="C3" s="131"/>
      <c r="D3" s="131"/>
      <c r="E3" s="131"/>
      <c r="F3" s="131"/>
      <c r="G3" s="131"/>
      <c r="H3" s="20"/>
    </row>
    <row r="4" s="1" customFormat="1" ht="24.96" customHeight="1">
      <c r="B4" s="20"/>
      <c r="C4" s="133" t="s">
        <v>525</v>
      </c>
      <c r="H4" s="20"/>
    </row>
    <row r="5" s="1" customFormat="1" ht="12" customHeight="1">
      <c r="B5" s="20"/>
      <c r="C5" s="279" t="s">
        <v>13</v>
      </c>
      <c r="D5" s="145" t="s">
        <v>14</v>
      </c>
      <c r="E5" s="1"/>
      <c r="F5" s="1"/>
      <c r="H5" s="20"/>
    </row>
    <row r="6" s="1" customFormat="1" ht="36.96" customHeight="1">
      <c r="B6" s="20"/>
      <c r="C6" s="280" t="s">
        <v>16</v>
      </c>
      <c r="D6" s="281" t="s">
        <v>17</v>
      </c>
      <c r="E6" s="1"/>
      <c r="F6" s="1"/>
      <c r="H6" s="20"/>
    </row>
    <row r="7" s="1" customFormat="1" ht="16.5" customHeight="1">
      <c r="B7" s="20"/>
      <c r="C7" s="135" t="s">
        <v>23</v>
      </c>
      <c r="D7" s="142" t="str">
        <f>'Rekapitulace stavby'!AN8</f>
        <v>13. 12. 2017</v>
      </c>
      <c r="H7" s="20"/>
    </row>
    <row r="8" s="2" customFormat="1" ht="10.8" customHeight="1">
      <c r="A8" s="38"/>
      <c r="B8" s="44"/>
      <c r="C8" s="38"/>
      <c r="D8" s="38"/>
      <c r="E8" s="38"/>
      <c r="F8" s="38"/>
      <c r="G8" s="38"/>
      <c r="H8" s="44"/>
    </row>
    <row r="9" s="11" customFormat="1" ht="29.28" customHeight="1">
      <c r="A9" s="191"/>
      <c r="B9" s="282"/>
      <c r="C9" s="283" t="s">
        <v>50</v>
      </c>
      <c r="D9" s="284" t="s">
        <v>51</v>
      </c>
      <c r="E9" s="284" t="s">
        <v>107</v>
      </c>
      <c r="F9" s="285" t="s">
        <v>526</v>
      </c>
      <c r="G9" s="191"/>
      <c r="H9" s="282"/>
    </row>
    <row r="10" s="2" customFormat="1" ht="26.4" customHeight="1">
      <c r="A10" s="38"/>
      <c r="B10" s="44"/>
      <c r="C10" s="286" t="s">
        <v>527</v>
      </c>
      <c r="D10" s="286" t="s">
        <v>17</v>
      </c>
      <c r="E10" s="38"/>
      <c r="F10" s="38"/>
      <c r="G10" s="38"/>
      <c r="H10" s="44"/>
    </row>
    <row r="11" s="2" customFormat="1" ht="16.8" customHeight="1">
      <c r="A11" s="38"/>
      <c r="B11" s="44"/>
      <c r="C11" s="287" t="s">
        <v>85</v>
      </c>
      <c r="D11" s="288" t="s">
        <v>86</v>
      </c>
      <c r="E11" s="289" t="s">
        <v>19</v>
      </c>
      <c r="F11" s="290">
        <v>706.10000000000002</v>
      </c>
      <c r="G11" s="38"/>
      <c r="H11" s="44"/>
    </row>
    <row r="12" s="2" customFormat="1" ht="16.8" customHeight="1">
      <c r="A12" s="38"/>
      <c r="B12" s="44"/>
      <c r="C12" s="291" t="s">
        <v>85</v>
      </c>
      <c r="D12" s="291" t="s">
        <v>409</v>
      </c>
      <c r="E12" s="17" t="s">
        <v>19</v>
      </c>
      <c r="F12" s="292">
        <v>706.10000000000002</v>
      </c>
      <c r="G12" s="38"/>
      <c r="H12" s="44"/>
    </row>
    <row r="13" s="2" customFormat="1" ht="16.8" customHeight="1">
      <c r="A13" s="38"/>
      <c r="B13" s="44"/>
      <c r="C13" s="293" t="s">
        <v>528</v>
      </c>
      <c r="D13" s="38"/>
      <c r="E13" s="38"/>
      <c r="F13" s="38"/>
      <c r="G13" s="38"/>
      <c r="H13" s="44"/>
    </row>
    <row r="14" s="2" customFormat="1" ht="16.8" customHeight="1">
      <c r="A14" s="38"/>
      <c r="B14" s="44"/>
      <c r="C14" s="291" t="s">
        <v>405</v>
      </c>
      <c r="D14" s="291" t="s">
        <v>529</v>
      </c>
      <c r="E14" s="17" t="s">
        <v>175</v>
      </c>
      <c r="F14" s="292">
        <v>1049.5</v>
      </c>
      <c r="G14" s="38"/>
      <c r="H14" s="44"/>
    </row>
    <row r="15" s="2" customFormat="1" ht="16.8" customHeight="1">
      <c r="A15" s="38"/>
      <c r="B15" s="44"/>
      <c r="C15" s="291" t="s">
        <v>414</v>
      </c>
      <c r="D15" s="291" t="s">
        <v>530</v>
      </c>
      <c r="E15" s="17" t="s">
        <v>175</v>
      </c>
      <c r="F15" s="292">
        <v>12335.4</v>
      </c>
      <c r="G15" s="38"/>
      <c r="H15" s="44"/>
    </row>
    <row r="16" s="2" customFormat="1" ht="16.8" customHeight="1">
      <c r="A16" s="38"/>
      <c r="B16" s="44"/>
      <c r="C16" s="291" t="s">
        <v>425</v>
      </c>
      <c r="D16" s="291" t="s">
        <v>531</v>
      </c>
      <c r="E16" s="17" t="s">
        <v>175</v>
      </c>
      <c r="F16" s="292">
        <v>105.91500000000001</v>
      </c>
      <c r="G16" s="38"/>
      <c r="H16" s="44"/>
    </row>
    <row r="17" s="2" customFormat="1" ht="16.8" customHeight="1">
      <c r="A17" s="38"/>
      <c r="B17" s="44"/>
      <c r="C17" s="291" t="s">
        <v>431</v>
      </c>
      <c r="D17" s="291" t="s">
        <v>432</v>
      </c>
      <c r="E17" s="17" t="s">
        <v>175</v>
      </c>
      <c r="F17" s="292">
        <v>600.18499999999995</v>
      </c>
      <c r="G17" s="38"/>
      <c r="H17" s="44"/>
    </row>
    <row r="18" s="2" customFormat="1" ht="16.8" customHeight="1">
      <c r="A18" s="38"/>
      <c r="B18" s="44"/>
      <c r="C18" s="287" t="s">
        <v>532</v>
      </c>
      <c r="D18" s="288" t="s">
        <v>86</v>
      </c>
      <c r="E18" s="289" t="s">
        <v>19</v>
      </c>
      <c r="F18" s="290">
        <v>231.68000000000001</v>
      </c>
      <c r="G18" s="38"/>
      <c r="H18" s="44"/>
    </row>
    <row r="19" s="2" customFormat="1" ht="16.8" customHeight="1">
      <c r="A19" s="38"/>
      <c r="B19" s="44"/>
      <c r="C19" s="287" t="s">
        <v>88</v>
      </c>
      <c r="D19" s="288" t="s">
        <v>19</v>
      </c>
      <c r="E19" s="289" t="s">
        <v>19</v>
      </c>
      <c r="F19" s="290">
        <v>175</v>
      </c>
      <c r="G19" s="38"/>
      <c r="H19" s="44"/>
    </row>
    <row r="20" s="2" customFormat="1" ht="16.8" customHeight="1">
      <c r="A20" s="38"/>
      <c r="B20" s="44"/>
      <c r="C20" s="291" t="s">
        <v>88</v>
      </c>
      <c r="D20" s="291" t="s">
        <v>410</v>
      </c>
      <c r="E20" s="17" t="s">
        <v>19</v>
      </c>
      <c r="F20" s="292">
        <v>175</v>
      </c>
      <c r="G20" s="38"/>
      <c r="H20" s="44"/>
    </row>
    <row r="21" s="2" customFormat="1" ht="16.8" customHeight="1">
      <c r="A21" s="38"/>
      <c r="B21" s="44"/>
      <c r="C21" s="293" t="s">
        <v>528</v>
      </c>
      <c r="D21" s="38"/>
      <c r="E21" s="38"/>
      <c r="F21" s="38"/>
      <c r="G21" s="38"/>
      <c r="H21" s="44"/>
    </row>
    <row r="22" s="2" customFormat="1" ht="16.8" customHeight="1">
      <c r="A22" s="38"/>
      <c r="B22" s="44"/>
      <c r="C22" s="291" t="s">
        <v>405</v>
      </c>
      <c r="D22" s="291" t="s">
        <v>529</v>
      </c>
      <c r="E22" s="17" t="s">
        <v>175</v>
      </c>
      <c r="F22" s="292">
        <v>1049.5</v>
      </c>
      <c r="G22" s="38"/>
      <c r="H22" s="44"/>
    </row>
    <row r="23" s="2" customFormat="1" ht="16.8" customHeight="1">
      <c r="A23" s="38"/>
      <c r="B23" s="44"/>
      <c r="C23" s="291" t="s">
        <v>414</v>
      </c>
      <c r="D23" s="291" t="s">
        <v>530</v>
      </c>
      <c r="E23" s="17" t="s">
        <v>175</v>
      </c>
      <c r="F23" s="292">
        <v>12335.4</v>
      </c>
      <c r="G23" s="38"/>
      <c r="H23" s="44"/>
    </row>
    <row r="24" s="2" customFormat="1" ht="16.8" customHeight="1">
      <c r="A24" s="38"/>
      <c r="B24" s="44"/>
      <c r="C24" s="291" t="s">
        <v>420</v>
      </c>
      <c r="D24" s="291" t="s">
        <v>421</v>
      </c>
      <c r="E24" s="17" t="s">
        <v>175</v>
      </c>
      <c r="F24" s="292">
        <v>175</v>
      </c>
      <c r="G24" s="38"/>
      <c r="H24" s="44"/>
    </row>
    <row r="25" s="2" customFormat="1" ht="7.44" customHeight="1">
      <c r="A25" s="38"/>
      <c r="B25" s="165"/>
      <c r="C25" s="166"/>
      <c r="D25" s="166"/>
      <c r="E25" s="166"/>
      <c r="F25" s="166"/>
      <c r="G25" s="166"/>
      <c r="H25" s="44"/>
    </row>
    <row r="26" s="2" customFormat="1">
      <c r="A26" s="38"/>
      <c r="B26" s="38"/>
      <c r="C26" s="38"/>
      <c r="D26" s="38"/>
      <c r="E26" s="38"/>
      <c r="F26" s="38"/>
      <c r="G26" s="38"/>
      <c r="H26" s="38"/>
    </row>
  </sheetData>
  <sheetProtection sheet="1" formatColumns="0" formatRows="0" objects="1" scenarios="1" spinCount="100000" saltValue="qirMhgvHzDo3fXQN6BM9oqtMg8tw86F8JwgwgnXaBXPV41iZFuYB4U/2rh8HIAFfZF2Hz/fPWPsNMmFgB98ofg==" hashValue="/Pgk9a5Cgp/8ijs6o5hj59+8CQT+C1s6FG8oA/50q5k18J2yZY7a/gc29qQ+5n7Tu5KuF8HdxSEl7D+yZNUEAg==" algorithmName="SHA-512" password="CC35"/>
  <mergeCells count="2">
    <mergeCell ref="D5:F5"/>
    <mergeCell ref="D6:F6"/>
  </mergeCells>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94" customWidth="1"/>
    <col min="2" max="2" width="1.667969" style="294" customWidth="1"/>
    <col min="3" max="4" width="5" style="294" customWidth="1"/>
    <col min="5" max="5" width="11.66016" style="294" customWidth="1"/>
    <col min="6" max="6" width="9.160156" style="294" customWidth="1"/>
    <col min="7" max="7" width="5" style="294" customWidth="1"/>
    <col min="8" max="8" width="77.83203" style="294" customWidth="1"/>
    <col min="9" max="10" width="20" style="294" customWidth="1"/>
    <col min="11" max="11" width="1.667969" style="294" customWidth="1"/>
  </cols>
  <sheetData>
    <row r="1" s="1" customFormat="1" ht="37.5" customHeight="1"/>
    <row r="2" s="1" customFormat="1" ht="7.5" customHeight="1">
      <c r="B2" s="295"/>
      <c r="C2" s="296"/>
      <c r="D2" s="296"/>
      <c r="E2" s="296"/>
      <c r="F2" s="296"/>
      <c r="G2" s="296"/>
      <c r="H2" s="296"/>
      <c r="I2" s="296"/>
      <c r="J2" s="296"/>
      <c r="K2" s="297"/>
    </row>
    <row r="3" s="15" customFormat="1" ht="45" customHeight="1">
      <c r="B3" s="298"/>
      <c r="C3" s="299" t="s">
        <v>533</v>
      </c>
      <c r="D3" s="299"/>
      <c r="E3" s="299"/>
      <c r="F3" s="299"/>
      <c r="G3" s="299"/>
      <c r="H3" s="299"/>
      <c r="I3" s="299"/>
      <c r="J3" s="299"/>
      <c r="K3" s="300"/>
    </row>
    <row r="4" s="1" customFormat="1" ht="25.5" customHeight="1">
      <c r="B4" s="301"/>
      <c r="C4" s="302" t="s">
        <v>534</v>
      </c>
      <c r="D4" s="302"/>
      <c r="E4" s="302"/>
      <c r="F4" s="302"/>
      <c r="G4" s="302"/>
      <c r="H4" s="302"/>
      <c r="I4" s="302"/>
      <c r="J4" s="302"/>
      <c r="K4" s="303"/>
    </row>
    <row r="5" s="1" customFormat="1" ht="5.25" customHeight="1">
      <c r="B5" s="301"/>
      <c r="C5" s="304"/>
      <c r="D5" s="304"/>
      <c r="E5" s="304"/>
      <c r="F5" s="304"/>
      <c r="G5" s="304"/>
      <c r="H5" s="304"/>
      <c r="I5" s="304"/>
      <c r="J5" s="304"/>
      <c r="K5" s="303"/>
    </row>
    <row r="6" s="1" customFormat="1" ht="15" customHeight="1">
      <c r="B6" s="301"/>
      <c r="C6" s="305" t="s">
        <v>535</v>
      </c>
      <c r="D6" s="305"/>
      <c r="E6" s="305"/>
      <c r="F6" s="305"/>
      <c r="G6" s="305"/>
      <c r="H6" s="305"/>
      <c r="I6" s="305"/>
      <c r="J6" s="305"/>
      <c r="K6" s="303"/>
    </row>
    <row r="7" s="1" customFormat="1" ht="15" customHeight="1">
      <c r="B7" s="306"/>
      <c r="C7" s="305" t="s">
        <v>536</v>
      </c>
      <c r="D7" s="305"/>
      <c r="E7" s="305"/>
      <c r="F7" s="305"/>
      <c r="G7" s="305"/>
      <c r="H7" s="305"/>
      <c r="I7" s="305"/>
      <c r="J7" s="305"/>
      <c r="K7" s="303"/>
    </row>
    <row r="8" s="1" customFormat="1" ht="12.75" customHeight="1">
      <c r="B8" s="306"/>
      <c r="C8" s="305"/>
      <c r="D8" s="305"/>
      <c r="E8" s="305"/>
      <c r="F8" s="305"/>
      <c r="G8" s="305"/>
      <c r="H8" s="305"/>
      <c r="I8" s="305"/>
      <c r="J8" s="305"/>
      <c r="K8" s="303"/>
    </row>
    <row r="9" s="1" customFormat="1" ht="15" customHeight="1">
      <c r="B9" s="306"/>
      <c r="C9" s="305" t="s">
        <v>537</v>
      </c>
      <c r="D9" s="305"/>
      <c r="E9" s="305"/>
      <c r="F9" s="305"/>
      <c r="G9" s="305"/>
      <c r="H9" s="305"/>
      <c r="I9" s="305"/>
      <c r="J9" s="305"/>
      <c r="K9" s="303"/>
    </row>
    <row r="10" s="1" customFormat="1" ht="15" customHeight="1">
      <c r="B10" s="306"/>
      <c r="C10" s="305"/>
      <c r="D10" s="305" t="s">
        <v>538</v>
      </c>
      <c r="E10" s="305"/>
      <c r="F10" s="305"/>
      <c r="G10" s="305"/>
      <c r="H10" s="305"/>
      <c r="I10" s="305"/>
      <c r="J10" s="305"/>
      <c r="K10" s="303"/>
    </row>
    <row r="11" s="1" customFormat="1" ht="15" customHeight="1">
      <c r="B11" s="306"/>
      <c r="C11" s="307"/>
      <c r="D11" s="305" t="s">
        <v>539</v>
      </c>
      <c r="E11" s="305"/>
      <c r="F11" s="305"/>
      <c r="G11" s="305"/>
      <c r="H11" s="305"/>
      <c r="I11" s="305"/>
      <c r="J11" s="305"/>
      <c r="K11" s="303"/>
    </row>
    <row r="12" s="1" customFormat="1" ht="15" customHeight="1">
      <c r="B12" s="306"/>
      <c r="C12" s="307"/>
      <c r="D12" s="305"/>
      <c r="E12" s="305"/>
      <c r="F12" s="305"/>
      <c r="G12" s="305"/>
      <c r="H12" s="305"/>
      <c r="I12" s="305"/>
      <c r="J12" s="305"/>
      <c r="K12" s="303"/>
    </row>
    <row r="13" s="1" customFormat="1" ht="15" customHeight="1">
      <c r="B13" s="306"/>
      <c r="C13" s="307"/>
      <c r="D13" s="308" t="s">
        <v>540</v>
      </c>
      <c r="E13" s="305"/>
      <c r="F13" s="305"/>
      <c r="G13" s="305"/>
      <c r="H13" s="305"/>
      <c r="I13" s="305"/>
      <c r="J13" s="305"/>
      <c r="K13" s="303"/>
    </row>
    <row r="14" s="1" customFormat="1" ht="12.75" customHeight="1">
      <c r="B14" s="306"/>
      <c r="C14" s="307"/>
      <c r="D14" s="307"/>
      <c r="E14" s="307"/>
      <c r="F14" s="307"/>
      <c r="G14" s="307"/>
      <c r="H14" s="307"/>
      <c r="I14" s="307"/>
      <c r="J14" s="307"/>
      <c r="K14" s="303"/>
    </row>
    <row r="15" s="1" customFormat="1" ht="15" customHeight="1">
      <c r="B15" s="306"/>
      <c r="C15" s="307"/>
      <c r="D15" s="305" t="s">
        <v>541</v>
      </c>
      <c r="E15" s="305"/>
      <c r="F15" s="305"/>
      <c r="G15" s="305"/>
      <c r="H15" s="305"/>
      <c r="I15" s="305"/>
      <c r="J15" s="305"/>
      <c r="K15" s="303"/>
    </row>
    <row r="16" s="1" customFormat="1" ht="15" customHeight="1">
      <c r="B16" s="306"/>
      <c r="C16" s="307"/>
      <c r="D16" s="305" t="s">
        <v>542</v>
      </c>
      <c r="E16" s="305"/>
      <c r="F16" s="305"/>
      <c r="G16" s="305"/>
      <c r="H16" s="305"/>
      <c r="I16" s="305"/>
      <c r="J16" s="305"/>
      <c r="K16" s="303"/>
    </row>
    <row r="17" s="1" customFormat="1" ht="15" customHeight="1">
      <c r="B17" s="306"/>
      <c r="C17" s="307"/>
      <c r="D17" s="305" t="s">
        <v>543</v>
      </c>
      <c r="E17" s="305"/>
      <c r="F17" s="305"/>
      <c r="G17" s="305"/>
      <c r="H17" s="305"/>
      <c r="I17" s="305"/>
      <c r="J17" s="305"/>
      <c r="K17" s="303"/>
    </row>
    <row r="18" s="1" customFormat="1" ht="15" customHeight="1">
      <c r="B18" s="306"/>
      <c r="C18" s="307"/>
      <c r="D18" s="307"/>
      <c r="E18" s="309" t="s">
        <v>75</v>
      </c>
      <c r="F18" s="305" t="s">
        <v>544</v>
      </c>
      <c r="G18" s="305"/>
      <c r="H18" s="305"/>
      <c r="I18" s="305"/>
      <c r="J18" s="305"/>
      <c r="K18" s="303"/>
    </row>
    <row r="19" s="1" customFormat="1" ht="15" customHeight="1">
      <c r="B19" s="306"/>
      <c r="C19" s="307"/>
      <c r="D19" s="307"/>
      <c r="E19" s="309" t="s">
        <v>545</v>
      </c>
      <c r="F19" s="305" t="s">
        <v>546</v>
      </c>
      <c r="G19" s="305"/>
      <c r="H19" s="305"/>
      <c r="I19" s="305"/>
      <c r="J19" s="305"/>
      <c r="K19" s="303"/>
    </row>
    <row r="20" s="1" customFormat="1" ht="15" customHeight="1">
      <c r="B20" s="306"/>
      <c r="C20" s="307"/>
      <c r="D20" s="307"/>
      <c r="E20" s="309" t="s">
        <v>547</v>
      </c>
      <c r="F20" s="305" t="s">
        <v>548</v>
      </c>
      <c r="G20" s="305"/>
      <c r="H20" s="305"/>
      <c r="I20" s="305"/>
      <c r="J20" s="305"/>
      <c r="K20" s="303"/>
    </row>
    <row r="21" s="1" customFormat="1" ht="15" customHeight="1">
      <c r="B21" s="306"/>
      <c r="C21" s="307"/>
      <c r="D21" s="307"/>
      <c r="E21" s="309" t="s">
        <v>549</v>
      </c>
      <c r="F21" s="305" t="s">
        <v>550</v>
      </c>
      <c r="G21" s="305"/>
      <c r="H21" s="305"/>
      <c r="I21" s="305"/>
      <c r="J21" s="305"/>
      <c r="K21" s="303"/>
    </row>
    <row r="22" s="1" customFormat="1" ht="15" customHeight="1">
      <c r="B22" s="306"/>
      <c r="C22" s="307"/>
      <c r="D22" s="307"/>
      <c r="E22" s="309" t="s">
        <v>551</v>
      </c>
      <c r="F22" s="305" t="s">
        <v>552</v>
      </c>
      <c r="G22" s="305"/>
      <c r="H22" s="305"/>
      <c r="I22" s="305"/>
      <c r="J22" s="305"/>
      <c r="K22" s="303"/>
    </row>
    <row r="23" s="1" customFormat="1" ht="15" customHeight="1">
      <c r="B23" s="306"/>
      <c r="C23" s="307"/>
      <c r="D23" s="307"/>
      <c r="E23" s="309" t="s">
        <v>553</v>
      </c>
      <c r="F23" s="305" t="s">
        <v>554</v>
      </c>
      <c r="G23" s="305"/>
      <c r="H23" s="305"/>
      <c r="I23" s="305"/>
      <c r="J23" s="305"/>
      <c r="K23" s="303"/>
    </row>
    <row r="24" s="1" customFormat="1" ht="12.75" customHeight="1">
      <c r="B24" s="306"/>
      <c r="C24" s="307"/>
      <c r="D24" s="307"/>
      <c r="E24" s="307"/>
      <c r="F24" s="307"/>
      <c r="G24" s="307"/>
      <c r="H24" s="307"/>
      <c r="I24" s="307"/>
      <c r="J24" s="307"/>
      <c r="K24" s="303"/>
    </row>
    <row r="25" s="1" customFormat="1" ht="15" customHeight="1">
      <c r="B25" s="306"/>
      <c r="C25" s="305" t="s">
        <v>555</v>
      </c>
      <c r="D25" s="305"/>
      <c r="E25" s="305"/>
      <c r="F25" s="305"/>
      <c r="G25" s="305"/>
      <c r="H25" s="305"/>
      <c r="I25" s="305"/>
      <c r="J25" s="305"/>
      <c r="K25" s="303"/>
    </row>
    <row r="26" s="1" customFormat="1" ht="15" customHeight="1">
      <c r="B26" s="306"/>
      <c r="C26" s="305" t="s">
        <v>556</v>
      </c>
      <c r="D26" s="305"/>
      <c r="E26" s="305"/>
      <c r="F26" s="305"/>
      <c r="G26" s="305"/>
      <c r="H26" s="305"/>
      <c r="I26" s="305"/>
      <c r="J26" s="305"/>
      <c r="K26" s="303"/>
    </row>
    <row r="27" s="1" customFormat="1" ht="15" customHeight="1">
      <c r="B27" s="306"/>
      <c r="C27" s="305"/>
      <c r="D27" s="305" t="s">
        <v>557</v>
      </c>
      <c r="E27" s="305"/>
      <c r="F27" s="305"/>
      <c r="G27" s="305"/>
      <c r="H27" s="305"/>
      <c r="I27" s="305"/>
      <c r="J27" s="305"/>
      <c r="K27" s="303"/>
    </row>
    <row r="28" s="1" customFormat="1" ht="15" customHeight="1">
      <c r="B28" s="306"/>
      <c r="C28" s="307"/>
      <c r="D28" s="305" t="s">
        <v>558</v>
      </c>
      <c r="E28" s="305"/>
      <c r="F28" s="305"/>
      <c r="G28" s="305"/>
      <c r="H28" s="305"/>
      <c r="I28" s="305"/>
      <c r="J28" s="305"/>
      <c r="K28" s="303"/>
    </row>
    <row r="29" s="1" customFormat="1" ht="12.75" customHeight="1">
      <c r="B29" s="306"/>
      <c r="C29" s="307"/>
      <c r="D29" s="307"/>
      <c r="E29" s="307"/>
      <c r="F29" s="307"/>
      <c r="G29" s="307"/>
      <c r="H29" s="307"/>
      <c r="I29" s="307"/>
      <c r="J29" s="307"/>
      <c r="K29" s="303"/>
    </row>
    <row r="30" s="1" customFormat="1" ht="15" customHeight="1">
      <c r="B30" s="306"/>
      <c r="C30" s="307"/>
      <c r="D30" s="305" t="s">
        <v>559</v>
      </c>
      <c r="E30" s="305"/>
      <c r="F30" s="305"/>
      <c r="G30" s="305"/>
      <c r="H30" s="305"/>
      <c r="I30" s="305"/>
      <c r="J30" s="305"/>
      <c r="K30" s="303"/>
    </row>
    <row r="31" s="1" customFormat="1" ht="15" customHeight="1">
      <c r="B31" s="306"/>
      <c r="C31" s="307"/>
      <c r="D31" s="305" t="s">
        <v>560</v>
      </c>
      <c r="E31" s="305"/>
      <c r="F31" s="305"/>
      <c r="G31" s="305"/>
      <c r="H31" s="305"/>
      <c r="I31" s="305"/>
      <c r="J31" s="305"/>
      <c r="K31" s="303"/>
    </row>
    <row r="32" s="1" customFormat="1" ht="12.75" customHeight="1">
      <c r="B32" s="306"/>
      <c r="C32" s="307"/>
      <c r="D32" s="307"/>
      <c r="E32" s="307"/>
      <c r="F32" s="307"/>
      <c r="G32" s="307"/>
      <c r="H32" s="307"/>
      <c r="I32" s="307"/>
      <c r="J32" s="307"/>
      <c r="K32" s="303"/>
    </row>
    <row r="33" s="1" customFormat="1" ht="15" customHeight="1">
      <c r="B33" s="306"/>
      <c r="C33" s="307"/>
      <c r="D33" s="305" t="s">
        <v>561</v>
      </c>
      <c r="E33" s="305"/>
      <c r="F33" s="305"/>
      <c r="G33" s="305"/>
      <c r="H33" s="305"/>
      <c r="I33" s="305"/>
      <c r="J33" s="305"/>
      <c r="K33" s="303"/>
    </row>
    <row r="34" s="1" customFormat="1" ht="15" customHeight="1">
      <c r="B34" s="306"/>
      <c r="C34" s="307"/>
      <c r="D34" s="305" t="s">
        <v>562</v>
      </c>
      <c r="E34" s="305"/>
      <c r="F34" s="305"/>
      <c r="G34" s="305"/>
      <c r="H34" s="305"/>
      <c r="I34" s="305"/>
      <c r="J34" s="305"/>
      <c r="K34" s="303"/>
    </row>
    <row r="35" s="1" customFormat="1" ht="15" customHeight="1">
      <c r="B35" s="306"/>
      <c r="C35" s="307"/>
      <c r="D35" s="305" t="s">
        <v>563</v>
      </c>
      <c r="E35" s="305"/>
      <c r="F35" s="305"/>
      <c r="G35" s="305"/>
      <c r="H35" s="305"/>
      <c r="I35" s="305"/>
      <c r="J35" s="305"/>
      <c r="K35" s="303"/>
    </row>
    <row r="36" s="1" customFormat="1" ht="15" customHeight="1">
      <c r="B36" s="306"/>
      <c r="C36" s="307"/>
      <c r="D36" s="305"/>
      <c r="E36" s="308" t="s">
        <v>106</v>
      </c>
      <c r="F36" s="305"/>
      <c r="G36" s="305" t="s">
        <v>564</v>
      </c>
      <c r="H36" s="305"/>
      <c r="I36" s="305"/>
      <c r="J36" s="305"/>
      <c r="K36" s="303"/>
    </row>
    <row r="37" s="1" customFormat="1" ht="30.75" customHeight="1">
      <c r="B37" s="306"/>
      <c r="C37" s="307"/>
      <c r="D37" s="305"/>
      <c r="E37" s="308" t="s">
        <v>565</v>
      </c>
      <c r="F37" s="305"/>
      <c r="G37" s="305" t="s">
        <v>566</v>
      </c>
      <c r="H37" s="305"/>
      <c r="I37" s="305"/>
      <c r="J37" s="305"/>
      <c r="K37" s="303"/>
    </row>
    <row r="38" s="1" customFormat="1" ht="15" customHeight="1">
      <c r="B38" s="306"/>
      <c r="C38" s="307"/>
      <c r="D38" s="305"/>
      <c r="E38" s="308" t="s">
        <v>50</v>
      </c>
      <c r="F38" s="305"/>
      <c r="G38" s="305" t="s">
        <v>567</v>
      </c>
      <c r="H38" s="305"/>
      <c r="I38" s="305"/>
      <c r="J38" s="305"/>
      <c r="K38" s="303"/>
    </row>
    <row r="39" s="1" customFormat="1" ht="15" customHeight="1">
      <c r="B39" s="306"/>
      <c r="C39" s="307"/>
      <c r="D39" s="305"/>
      <c r="E39" s="308" t="s">
        <v>51</v>
      </c>
      <c r="F39" s="305"/>
      <c r="G39" s="305" t="s">
        <v>568</v>
      </c>
      <c r="H39" s="305"/>
      <c r="I39" s="305"/>
      <c r="J39" s="305"/>
      <c r="K39" s="303"/>
    </row>
    <row r="40" s="1" customFormat="1" ht="15" customHeight="1">
      <c r="B40" s="306"/>
      <c r="C40" s="307"/>
      <c r="D40" s="305"/>
      <c r="E40" s="308" t="s">
        <v>107</v>
      </c>
      <c r="F40" s="305"/>
      <c r="G40" s="305" t="s">
        <v>569</v>
      </c>
      <c r="H40" s="305"/>
      <c r="I40" s="305"/>
      <c r="J40" s="305"/>
      <c r="K40" s="303"/>
    </row>
    <row r="41" s="1" customFormat="1" ht="15" customHeight="1">
      <c r="B41" s="306"/>
      <c r="C41" s="307"/>
      <c r="D41" s="305"/>
      <c r="E41" s="308" t="s">
        <v>108</v>
      </c>
      <c r="F41" s="305"/>
      <c r="G41" s="305" t="s">
        <v>570</v>
      </c>
      <c r="H41" s="305"/>
      <c r="I41" s="305"/>
      <c r="J41" s="305"/>
      <c r="K41" s="303"/>
    </row>
    <row r="42" s="1" customFormat="1" ht="15" customHeight="1">
      <c r="B42" s="306"/>
      <c r="C42" s="307"/>
      <c r="D42" s="305"/>
      <c r="E42" s="308" t="s">
        <v>571</v>
      </c>
      <c r="F42" s="305"/>
      <c r="G42" s="305" t="s">
        <v>572</v>
      </c>
      <c r="H42" s="305"/>
      <c r="I42" s="305"/>
      <c r="J42" s="305"/>
      <c r="K42" s="303"/>
    </row>
    <row r="43" s="1" customFormat="1" ht="15" customHeight="1">
      <c r="B43" s="306"/>
      <c r="C43" s="307"/>
      <c r="D43" s="305"/>
      <c r="E43" s="308"/>
      <c r="F43" s="305"/>
      <c r="G43" s="305" t="s">
        <v>573</v>
      </c>
      <c r="H43" s="305"/>
      <c r="I43" s="305"/>
      <c r="J43" s="305"/>
      <c r="K43" s="303"/>
    </row>
    <row r="44" s="1" customFormat="1" ht="15" customHeight="1">
      <c r="B44" s="306"/>
      <c r="C44" s="307"/>
      <c r="D44" s="305"/>
      <c r="E44" s="308" t="s">
        <v>574</v>
      </c>
      <c r="F44" s="305"/>
      <c r="G44" s="305" t="s">
        <v>575</v>
      </c>
      <c r="H44" s="305"/>
      <c r="I44" s="305"/>
      <c r="J44" s="305"/>
      <c r="K44" s="303"/>
    </row>
    <row r="45" s="1" customFormat="1" ht="15" customHeight="1">
      <c r="B45" s="306"/>
      <c r="C45" s="307"/>
      <c r="D45" s="305"/>
      <c r="E45" s="308" t="s">
        <v>110</v>
      </c>
      <c r="F45" s="305"/>
      <c r="G45" s="305" t="s">
        <v>576</v>
      </c>
      <c r="H45" s="305"/>
      <c r="I45" s="305"/>
      <c r="J45" s="305"/>
      <c r="K45" s="303"/>
    </row>
    <row r="46" s="1" customFormat="1" ht="12.75" customHeight="1">
      <c r="B46" s="306"/>
      <c r="C46" s="307"/>
      <c r="D46" s="305"/>
      <c r="E46" s="305"/>
      <c r="F46" s="305"/>
      <c r="G46" s="305"/>
      <c r="H46" s="305"/>
      <c r="I46" s="305"/>
      <c r="J46" s="305"/>
      <c r="K46" s="303"/>
    </row>
    <row r="47" s="1" customFormat="1" ht="15" customHeight="1">
      <c r="B47" s="306"/>
      <c r="C47" s="307"/>
      <c r="D47" s="305" t="s">
        <v>577</v>
      </c>
      <c r="E47" s="305"/>
      <c r="F47" s="305"/>
      <c r="G47" s="305"/>
      <c r="H47" s="305"/>
      <c r="I47" s="305"/>
      <c r="J47" s="305"/>
      <c r="K47" s="303"/>
    </row>
    <row r="48" s="1" customFormat="1" ht="15" customHeight="1">
      <c r="B48" s="306"/>
      <c r="C48" s="307"/>
      <c r="D48" s="307"/>
      <c r="E48" s="305" t="s">
        <v>578</v>
      </c>
      <c r="F48" s="305"/>
      <c r="G48" s="305"/>
      <c r="H48" s="305"/>
      <c r="I48" s="305"/>
      <c r="J48" s="305"/>
      <c r="K48" s="303"/>
    </row>
    <row r="49" s="1" customFormat="1" ht="15" customHeight="1">
      <c r="B49" s="306"/>
      <c r="C49" s="307"/>
      <c r="D49" s="307"/>
      <c r="E49" s="305" t="s">
        <v>579</v>
      </c>
      <c r="F49" s="305"/>
      <c r="G49" s="305"/>
      <c r="H49" s="305"/>
      <c r="I49" s="305"/>
      <c r="J49" s="305"/>
      <c r="K49" s="303"/>
    </row>
    <row r="50" s="1" customFormat="1" ht="15" customHeight="1">
      <c r="B50" s="306"/>
      <c r="C50" s="307"/>
      <c r="D50" s="307"/>
      <c r="E50" s="305" t="s">
        <v>580</v>
      </c>
      <c r="F50" s="305"/>
      <c r="G50" s="305"/>
      <c r="H50" s="305"/>
      <c r="I50" s="305"/>
      <c r="J50" s="305"/>
      <c r="K50" s="303"/>
    </row>
    <row r="51" s="1" customFormat="1" ht="15" customHeight="1">
      <c r="B51" s="306"/>
      <c r="C51" s="307"/>
      <c r="D51" s="305" t="s">
        <v>581</v>
      </c>
      <c r="E51" s="305"/>
      <c r="F51" s="305"/>
      <c r="G51" s="305"/>
      <c r="H51" s="305"/>
      <c r="I51" s="305"/>
      <c r="J51" s="305"/>
      <c r="K51" s="303"/>
    </row>
    <row r="52" s="1" customFormat="1" ht="25.5" customHeight="1">
      <c r="B52" s="301"/>
      <c r="C52" s="302" t="s">
        <v>582</v>
      </c>
      <c r="D52" s="302"/>
      <c r="E52" s="302"/>
      <c r="F52" s="302"/>
      <c r="G52" s="302"/>
      <c r="H52" s="302"/>
      <c r="I52" s="302"/>
      <c r="J52" s="302"/>
      <c r="K52" s="303"/>
    </row>
    <row r="53" s="1" customFormat="1" ht="5.25" customHeight="1">
      <c r="B53" s="301"/>
      <c r="C53" s="304"/>
      <c r="D53" s="304"/>
      <c r="E53" s="304"/>
      <c r="F53" s="304"/>
      <c r="G53" s="304"/>
      <c r="H53" s="304"/>
      <c r="I53" s="304"/>
      <c r="J53" s="304"/>
      <c r="K53" s="303"/>
    </row>
    <row r="54" s="1" customFormat="1" ht="15" customHeight="1">
      <c r="B54" s="301"/>
      <c r="C54" s="305" t="s">
        <v>583</v>
      </c>
      <c r="D54" s="305"/>
      <c r="E54" s="305"/>
      <c r="F54" s="305"/>
      <c r="G54" s="305"/>
      <c r="H54" s="305"/>
      <c r="I54" s="305"/>
      <c r="J54" s="305"/>
      <c r="K54" s="303"/>
    </row>
    <row r="55" s="1" customFormat="1" ht="15" customHeight="1">
      <c r="B55" s="301"/>
      <c r="C55" s="305" t="s">
        <v>584</v>
      </c>
      <c r="D55" s="305"/>
      <c r="E55" s="305"/>
      <c r="F55" s="305"/>
      <c r="G55" s="305"/>
      <c r="H55" s="305"/>
      <c r="I55" s="305"/>
      <c r="J55" s="305"/>
      <c r="K55" s="303"/>
    </row>
    <row r="56" s="1" customFormat="1" ht="12.75" customHeight="1">
      <c r="B56" s="301"/>
      <c r="C56" s="305"/>
      <c r="D56" s="305"/>
      <c r="E56" s="305"/>
      <c r="F56" s="305"/>
      <c r="G56" s="305"/>
      <c r="H56" s="305"/>
      <c r="I56" s="305"/>
      <c r="J56" s="305"/>
      <c r="K56" s="303"/>
    </row>
    <row r="57" s="1" customFormat="1" ht="15" customHeight="1">
      <c r="B57" s="301"/>
      <c r="C57" s="305" t="s">
        <v>585</v>
      </c>
      <c r="D57" s="305"/>
      <c r="E57" s="305"/>
      <c r="F57" s="305"/>
      <c r="G57" s="305"/>
      <c r="H57" s="305"/>
      <c r="I57" s="305"/>
      <c r="J57" s="305"/>
      <c r="K57" s="303"/>
    </row>
    <row r="58" s="1" customFormat="1" ht="15" customHeight="1">
      <c r="B58" s="301"/>
      <c r="C58" s="307"/>
      <c r="D58" s="305" t="s">
        <v>586</v>
      </c>
      <c r="E58" s="305"/>
      <c r="F58" s="305"/>
      <c r="G58" s="305"/>
      <c r="H58" s="305"/>
      <c r="I58" s="305"/>
      <c r="J58" s="305"/>
      <c r="K58" s="303"/>
    </row>
    <row r="59" s="1" customFormat="1" ht="15" customHeight="1">
      <c r="B59" s="301"/>
      <c r="C59" s="307"/>
      <c r="D59" s="305" t="s">
        <v>587</v>
      </c>
      <c r="E59" s="305"/>
      <c r="F59" s="305"/>
      <c r="G59" s="305"/>
      <c r="H59" s="305"/>
      <c r="I59" s="305"/>
      <c r="J59" s="305"/>
      <c r="K59" s="303"/>
    </row>
    <row r="60" s="1" customFormat="1" ht="15" customHeight="1">
      <c r="B60" s="301"/>
      <c r="C60" s="307"/>
      <c r="D60" s="305" t="s">
        <v>588</v>
      </c>
      <c r="E60" s="305"/>
      <c r="F60" s="305"/>
      <c r="G60" s="305"/>
      <c r="H60" s="305"/>
      <c r="I60" s="305"/>
      <c r="J60" s="305"/>
      <c r="K60" s="303"/>
    </row>
    <row r="61" s="1" customFormat="1" ht="15" customHeight="1">
      <c r="B61" s="301"/>
      <c r="C61" s="307"/>
      <c r="D61" s="305" t="s">
        <v>589</v>
      </c>
      <c r="E61" s="305"/>
      <c r="F61" s="305"/>
      <c r="G61" s="305"/>
      <c r="H61" s="305"/>
      <c r="I61" s="305"/>
      <c r="J61" s="305"/>
      <c r="K61" s="303"/>
    </row>
    <row r="62" s="1" customFormat="1" ht="15" customHeight="1">
      <c r="B62" s="301"/>
      <c r="C62" s="307"/>
      <c r="D62" s="310" t="s">
        <v>590</v>
      </c>
      <c r="E62" s="310"/>
      <c r="F62" s="310"/>
      <c r="G62" s="310"/>
      <c r="H62" s="310"/>
      <c r="I62" s="310"/>
      <c r="J62" s="310"/>
      <c r="K62" s="303"/>
    </row>
    <row r="63" s="1" customFormat="1" ht="15" customHeight="1">
      <c r="B63" s="301"/>
      <c r="C63" s="307"/>
      <c r="D63" s="305" t="s">
        <v>591</v>
      </c>
      <c r="E63" s="305"/>
      <c r="F63" s="305"/>
      <c r="G63" s="305"/>
      <c r="H63" s="305"/>
      <c r="I63" s="305"/>
      <c r="J63" s="305"/>
      <c r="K63" s="303"/>
    </row>
    <row r="64" s="1" customFormat="1" ht="12.75" customHeight="1">
      <c r="B64" s="301"/>
      <c r="C64" s="307"/>
      <c r="D64" s="307"/>
      <c r="E64" s="311"/>
      <c r="F64" s="307"/>
      <c r="G64" s="307"/>
      <c r="H64" s="307"/>
      <c r="I64" s="307"/>
      <c r="J64" s="307"/>
      <c r="K64" s="303"/>
    </row>
    <row r="65" s="1" customFormat="1" ht="15" customHeight="1">
      <c r="B65" s="301"/>
      <c r="C65" s="307"/>
      <c r="D65" s="305" t="s">
        <v>592</v>
      </c>
      <c r="E65" s="305"/>
      <c r="F65" s="305"/>
      <c r="G65" s="305"/>
      <c r="H65" s="305"/>
      <c r="I65" s="305"/>
      <c r="J65" s="305"/>
      <c r="K65" s="303"/>
    </row>
    <row r="66" s="1" customFormat="1" ht="15" customHeight="1">
      <c r="B66" s="301"/>
      <c r="C66" s="307"/>
      <c r="D66" s="310" t="s">
        <v>593</v>
      </c>
      <c r="E66" s="310"/>
      <c r="F66" s="310"/>
      <c r="G66" s="310"/>
      <c r="H66" s="310"/>
      <c r="I66" s="310"/>
      <c r="J66" s="310"/>
      <c r="K66" s="303"/>
    </row>
    <row r="67" s="1" customFormat="1" ht="15" customHeight="1">
      <c r="B67" s="301"/>
      <c r="C67" s="307"/>
      <c r="D67" s="305" t="s">
        <v>594</v>
      </c>
      <c r="E67" s="305"/>
      <c r="F67" s="305"/>
      <c r="G67" s="305"/>
      <c r="H67" s="305"/>
      <c r="I67" s="305"/>
      <c r="J67" s="305"/>
      <c r="K67" s="303"/>
    </row>
    <row r="68" s="1" customFormat="1" ht="15" customHeight="1">
      <c r="B68" s="301"/>
      <c r="C68" s="307"/>
      <c r="D68" s="305" t="s">
        <v>595</v>
      </c>
      <c r="E68" s="305"/>
      <c r="F68" s="305"/>
      <c r="G68" s="305"/>
      <c r="H68" s="305"/>
      <c r="I68" s="305"/>
      <c r="J68" s="305"/>
      <c r="K68" s="303"/>
    </row>
    <row r="69" s="1" customFormat="1" ht="15" customHeight="1">
      <c r="B69" s="301"/>
      <c r="C69" s="307"/>
      <c r="D69" s="305" t="s">
        <v>596</v>
      </c>
      <c r="E69" s="305"/>
      <c r="F69" s="305"/>
      <c r="G69" s="305"/>
      <c r="H69" s="305"/>
      <c r="I69" s="305"/>
      <c r="J69" s="305"/>
      <c r="K69" s="303"/>
    </row>
    <row r="70" s="1" customFormat="1" ht="15" customHeight="1">
      <c r="B70" s="301"/>
      <c r="C70" s="307"/>
      <c r="D70" s="305" t="s">
        <v>597</v>
      </c>
      <c r="E70" s="305"/>
      <c r="F70" s="305"/>
      <c r="G70" s="305"/>
      <c r="H70" s="305"/>
      <c r="I70" s="305"/>
      <c r="J70" s="305"/>
      <c r="K70" s="303"/>
    </row>
    <row r="71" s="1" customFormat="1" ht="12.75" customHeight="1">
      <c r="B71" s="312"/>
      <c r="C71" s="313"/>
      <c r="D71" s="313"/>
      <c r="E71" s="313"/>
      <c r="F71" s="313"/>
      <c r="G71" s="313"/>
      <c r="H71" s="313"/>
      <c r="I71" s="313"/>
      <c r="J71" s="313"/>
      <c r="K71" s="314"/>
    </row>
    <row r="72" s="1" customFormat="1" ht="18.75" customHeight="1">
      <c r="B72" s="315"/>
      <c r="C72" s="315"/>
      <c r="D72" s="315"/>
      <c r="E72" s="315"/>
      <c r="F72" s="315"/>
      <c r="G72" s="315"/>
      <c r="H72" s="315"/>
      <c r="I72" s="315"/>
      <c r="J72" s="315"/>
      <c r="K72" s="316"/>
    </row>
    <row r="73" s="1" customFormat="1" ht="18.75" customHeight="1">
      <c r="B73" s="316"/>
      <c r="C73" s="316"/>
      <c r="D73" s="316"/>
      <c r="E73" s="316"/>
      <c r="F73" s="316"/>
      <c r="G73" s="316"/>
      <c r="H73" s="316"/>
      <c r="I73" s="316"/>
      <c r="J73" s="316"/>
      <c r="K73" s="316"/>
    </row>
    <row r="74" s="1" customFormat="1" ht="7.5" customHeight="1">
      <c r="B74" s="317"/>
      <c r="C74" s="318"/>
      <c r="D74" s="318"/>
      <c r="E74" s="318"/>
      <c r="F74" s="318"/>
      <c r="G74" s="318"/>
      <c r="H74" s="318"/>
      <c r="I74" s="318"/>
      <c r="J74" s="318"/>
      <c r="K74" s="319"/>
    </row>
    <row r="75" s="1" customFormat="1" ht="45" customHeight="1">
      <c r="B75" s="320"/>
      <c r="C75" s="321" t="s">
        <v>598</v>
      </c>
      <c r="D75" s="321"/>
      <c r="E75" s="321"/>
      <c r="F75" s="321"/>
      <c r="G75" s="321"/>
      <c r="H75" s="321"/>
      <c r="I75" s="321"/>
      <c r="J75" s="321"/>
      <c r="K75" s="322"/>
    </row>
    <row r="76" s="1" customFormat="1" ht="17.25" customHeight="1">
      <c r="B76" s="320"/>
      <c r="C76" s="323" t="s">
        <v>599</v>
      </c>
      <c r="D76" s="323"/>
      <c r="E76" s="323"/>
      <c r="F76" s="323" t="s">
        <v>600</v>
      </c>
      <c r="G76" s="324"/>
      <c r="H76" s="323" t="s">
        <v>51</v>
      </c>
      <c r="I76" s="323" t="s">
        <v>54</v>
      </c>
      <c r="J76" s="323" t="s">
        <v>601</v>
      </c>
      <c r="K76" s="322"/>
    </row>
    <row r="77" s="1" customFormat="1" ht="17.25" customHeight="1">
      <c r="B77" s="320"/>
      <c r="C77" s="325" t="s">
        <v>602</v>
      </c>
      <c r="D77" s="325"/>
      <c r="E77" s="325"/>
      <c r="F77" s="326" t="s">
        <v>603</v>
      </c>
      <c r="G77" s="327"/>
      <c r="H77" s="325"/>
      <c r="I77" s="325"/>
      <c r="J77" s="325" t="s">
        <v>604</v>
      </c>
      <c r="K77" s="322"/>
    </row>
    <row r="78" s="1" customFormat="1" ht="5.25" customHeight="1">
      <c r="B78" s="320"/>
      <c r="C78" s="328"/>
      <c r="D78" s="328"/>
      <c r="E78" s="328"/>
      <c r="F78" s="328"/>
      <c r="G78" s="329"/>
      <c r="H78" s="328"/>
      <c r="I78" s="328"/>
      <c r="J78" s="328"/>
      <c r="K78" s="322"/>
    </row>
    <row r="79" s="1" customFormat="1" ht="15" customHeight="1">
      <c r="B79" s="320"/>
      <c r="C79" s="308" t="s">
        <v>50</v>
      </c>
      <c r="D79" s="328"/>
      <c r="E79" s="328"/>
      <c r="F79" s="330" t="s">
        <v>605</v>
      </c>
      <c r="G79" s="329"/>
      <c r="H79" s="308" t="s">
        <v>606</v>
      </c>
      <c r="I79" s="308" t="s">
        <v>607</v>
      </c>
      <c r="J79" s="308">
        <v>20</v>
      </c>
      <c r="K79" s="322"/>
    </row>
    <row r="80" s="1" customFormat="1" ht="15" customHeight="1">
      <c r="B80" s="320"/>
      <c r="C80" s="308" t="s">
        <v>608</v>
      </c>
      <c r="D80" s="308"/>
      <c r="E80" s="308"/>
      <c r="F80" s="330" t="s">
        <v>605</v>
      </c>
      <c r="G80" s="329"/>
      <c r="H80" s="308" t="s">
        <v>609</v>
      </c>
      <c r="I80" s="308" t="s">
        <v>607</v>
      </c>
      <c r="J80" s="308">
        <v>120</v>
      </c>
      <c r="K80" s="322"/>
    </row>
    <row r="81" s="1" customFormat="1" ht="15" customHeight="1">
      <c r="B81" s="331"/>
      <c r="C81" s="308" t="s">
        <v>610</v>
      </c>
      <c r="D81" s="308"/>
      <c r="E81" s="308"/>
      <c r="F81" s="330" t="s">
        <v>611</v>
      </c>
      <c r="G81" s="329"/>
      <c r="H81" s="308" t="s">
        <v>612</v>
      </c>
      <c r="I81" s="308" t="s">
        <v>607</v>
      </c>
      <c r="J81" s="308">
        <v>50</v>
      </c>
      <c r="K81" s="322"/>
    </row>
    <row r="82" s="1" customFormat="1" ht="15" customHeight="1">
      <c r="B82" s="331"/>
      <c r="C82" s="308" t="s">
        <v>613</v>
      </c>
      <c r="D82" s="308"/>
      <c r="E82" s="308"/>
      <c r="F82" s="330" t="s">
        <v>605</v>
      </c>
      <c r="G82" s="329"/>
      <c r="H82" s="308" t="s">
        <v>614</v>
      </c>
      <c r="I82" s="308" t="s">
        <v>615</v>
      </c>
      <c r="J82" s="308"/>
      <c r="K82" s="322"/>
    </row>
    <row r="83" s="1" customFormat="1" ht="15" customHeight="1">
      <c r="B83" s="331"/>
      <c r="C83" s="332" t="s">
        <v>616</v>
      </c>
      <c r="D83" s="332"/>
      <c r="E83" s="332"/>
      <c r="F83" s="333" t="s">
        <v>611</v>
      </c>
      <c r="G83" s="332"/>
      <c r="H83" s="332" t="s">
        <v>617</v>
      </c>
      <c r="I83" s="332" t="s">
        <v>607</v>
      </c>
      <c r="J83" s="332">
        <v>15</v>
      </c>
      <c r="K83" s="322"/>
    </row>
    <row r="84" s="1" customFormat="1" ht="15" customHeight="1">
      <c r="B84" s="331"/>
      <c r="C84" s="332" t="s">
        <v>618</v>
      </c>
      <c r="D84" s="332"/>
      <c r="E84" s="332"/>
      <c r="F84" s="333" t="s">
        <v>611</v>
      </c>
      <c r="G84" s="332"/>
      <c r="H84" s="332" t="s">
        <v>619</v>
      </c>
      <c r="I84" s="332" t="s">
        <v>607</v>
      </c>
      <c r="J84" s="332">
        <v>15</v>
      </c>
      <c r="K84" s="322"/>
    </row>
    <row r="85" s="1" customFormat="1" ht="15" customHeight="1">
      <c r="B85" s="331"/>
      <c r="C85" s="332" t="s">
        <v>620</v>
      </c>
      <c r="D85" s="332"/>
      <c r="E85" s="332"/>
      <c r="F85" s="333" t="s">
        <v>611</v>
      </c>
      <c r="G85" s="332"/>
      <c r="H85" s="332" t="s">
        <v>621</v>
      </c>
      <c r="I85" s="332" t="s">
        <v>607</v>
      </c>
      <c r="J85" s="332">
        <v>20</v>
      </c>
      <c r="K85" s="322"/>
    </row>
    <row r="86" s="1" customFormat="1" ht="15" customHeight="1">
      <c r="B86" s="331"/>
      <c r="C86" s="332" t="s">
        <v>622</v>
      </c>
      <c r="D86" s="332"/>
      <c r="E86" s="332"/>
      <c r="F86" s="333" t="s">
        <v>611</v>
      </c>
      <c r="G86" s="332"/>
      <c r="H86" s="332" t="s">
        <v>623</v>
      </c>
      <c r="I86" s="332" t="s">
        <v>607</v>
      </c>
      <c r="J86" s="332">
        <v>20</v>
      </c>
      <c r="K86" s="322"/>
    </row>
    <row r="87" s="1" customFormat="1" ht="15" customHeight="1">
      <c r="B87" s="331"/>
      <c r="C87" s="308" t="s">
        <v>624</v>
      </c>
      <c r="D87" s="308"/>
      <c r="E87" s="308"/>
      <c r="F87" s="330" t="s">
        <v>611</v>
      </c>
      <c r="G87" s="329"/>
      <c r="H87" s="308" t="s">
        <v>625</v>
      </c>
      <c r="I87" s="308" t="s">
        <v>607</v>
      </c>
      <c r="J87" s="308">
        <v>50</v>
      </c>
      <c r="K87" s="322"/>
    </row>
    <row r="88" s="1" customFormat="1" ht="15" customHeight="1">
      <c r="B88" s="331"/>
      <c r="C88" s="308" t="s">
        <v>626</v>
      </c>
      <c r="D88" s="308"/>
      <c r="E88" s="308"/>
      <c r="F88" s="330" t="s">
        <v>611</v>
      </c>
      <c r="G88" s="329"/>
      <c r="H88" s="308" t="s">
        <v>627</v>
      </c>
      <c r="I88" s="308" t="s">
        <v>607</v>
      </c>
      <c r="J88" s="308">
        <v>20</v>
      </c>
      <c r="K88" s="322"/>
    </row>
    <row r="89" s="1" customFormat="1" ht="15" customHeight="1">
      <c r="B89" s="331"/>
      <c r="C89" s="308" t="s">
        <v>628</v>
      </c>
      <c r="D89" s="308"/>
      <c r="E89" s="308"/>
      <c r="F89" s="330" t="s">
        <v>611</v>
      </c>
      <c r="G89" s="329"/>
      <c r="H89" s="308" t="s">
        <v>629</v>
      </c>
      <c r="I89" s="308" t="s">
        <v>607</v>
      </c>
      <c r="J89" s="308">
        <v>20</v>
      </c>
      <c r="K89" s="322"/>
    </row>
    <row r="90" s="1" customFormat="1" ht="15" customHeight="1">
      <c r="B90" s="331"/>
      <c r="C90" s="308" t="s">
        <v>630</v>
      </c>
      <c r="D90" s="308"/>
      <c r="E90" s="308"/>
      <c r="F90" s="330" t="s">
        <v>611</v>
      </c>
      <c r="G90" s="329"/>
      <c r="H90" s="308" t="s">
        <v>631</v>
      </c>
      <c r="I90" s="308" t="s">
        <v>607</v>
      </c>
      <c r="J90" s="308">
        <v>50</v>
      </c>
      <c r="K90" s="322"/>
    </row>
    <row r="91" s="1" customFormat="1" ht="15" customHeight="1">
      <c r="B91" s="331"/>
      <c r="C91" s="308" t="s">
        <v>632</v>
      </c>
      <c r="D91" s="308"/>
      <c r="E91" s="308"/>
      <c r="F91" s="330" t="s">
        <v>611</v>
      </c>
      <c r="G91" s="329"/>
      <c r="H91" s="308" t="s">
        <v>632</v>
      </c>
      <c r="I91" s="308" t="s">
        <v>607</v>
      </c>
      <c r="J91" s="308">
        <v>50</v>
      </c>
      <c r="K91" s="322"/>
    </row>
    <row r="92" s="1" customFormat="1" ht="15" customHeight="1">
      <c r="B92" s="331"/>
      <c r="C92" s="308" t="s">
        <v>633</v>
      </c>
      <c r="D92" s="308"/>
      <c r="E92" s="308"/>
      <c r="F92" s="330" t="s">
        <v>611</v>
      </c>
      <c r="G92" s="329"/>
      <c r="H92" s="308" t="s">
        <v>634</v>
      </c>
      <c r="I92" s="308" t="s">
        <v>607</v>
      </c>
      <c r="J92" s="308">
        <v>255</v>
      </c>
      <c r="K92" s="322"/>
    </row>
    <row r="93" s="1" customFormat="1" ht="15" customHeight="1">
      <c r="B93" s="331"/>
      <c r="C93" s="308" t="s">
        <v>635</v>
      </c>
      <c r="D93" s="308"/>
      <c r="E93" s="308"/>
      <c r="F93" s="330" t="s">
        <v>605</v>
      </c>
      <c r="G93" s="329"/>
      <c r="H93" s="308" t="s">
        <v>636</v>
      </c>
      <c r="I93" s="308" t="s">
        <v>637</v>
      </c>
      <c r="J93" s="308"/>
      <c r="K93" s="322"/>
    </row>
    <row r="94" s="1" customFormat="1" ht="15" customHeight="1">
      <c r="B94" s="331"/>
      <c r="C94" s="308" t="s">
        <v>638</v>
      </c>
      <c r="D94" s="308"/>
      <c r="E94" s="308"/>
      <c r="F94" s="330" t="s">
        <v>605</v>
      </c>
      <c r="G94" s="329"/>
      <c r="H94" s="308" t="s">
        <v>639</v>
      </c>
      <c r="I94" s="308" t="s">
        <v>640</v>
      </c>
      <c r="J94" s="308"/>
      <c r="K94" s="322"/>
    </row>
    <row r="95" s="1" customFormat="1" ht="15" customHeight="1">
      <c r="B95" s="331"/>
      <c r="C95" s="308" t="s">
        <v>641</v>
      </c>
      <c r="D95" s="308"/>
      <c r="E95" s="308"/>
      <c r="F95" s="330" t="s">
        <v>605</v>
      </c>
      <c r="G95" s="329"/>
      <c r="H95" s="308" t="s">
        <v>641</v>
      </c>
      <c r="I95" s="308" t="s">
        <v>640</v>
      </c>
      <c r="J95" s="308"/>
      <c r="K95" s="322"/>
    </row>
    <row r="96" s="1" customFormat="1" ht="15" customHeight="1">
      <c r="B96" s="331"/>
      <c r="C96" s="308" t="s">
        <v>35</v>
      </c>
      <c r="D96" s="308"/>
      <c r="E96" s="308"/>
      <c r="F96" s="330" t="s">
        <v>605</v>
      </c>
      <c r="G96" s="329"/>
      <c r="H96" s="308" t="s">
        <v>642</v>
      </c>
      <c r="I96" s="308" t="s">
        <v>640</v>
      </c>
      <c r="J96" s="308"/>
      <c r="K96" s="322"/>
    </row>
    <row r="97" s="1" customFormat="1" ht="15" customHeight="1">
      <c r="B97" s="331"/>
      <c r="C97" s="308" t="s">
        <v>45</v>
      </c>
      <c r="D97" s="308"/>
      <c r="E97" s="308"/>
      <c r="F97" s="330" t="s">
        <v>605</v>
      </c>
      <c r="G97" s="329"/>
      <c r="H97" s="308" t="s">
        <v>643</v>
      </c>
      <c r="I97" s="308" t="s">
        <v>640</v>
      </c>
      <c r="J97" s="308"/>
      <c r="K97" s="322"/>
    </row>
    <row r="98" s="1" customFormat="1" ht="15" customHeight="1">
      <c r="B98" s="334"/>
      <c r="C98" s="335"/>
      <c r="D98" s="335"/>
      <c r="E98" s="335"/>
      <c r="F98" s="335"/>
      <c r="G98" s="335"/>
      <c r="H98" s="335"/>
      <c r="I98" s="335"/>
      <c r="J98" s="335"/>
      <c r="K98" s="336"/>
    </row>
    <row r="99" s="1" customFormat="1" ht="18.75" customHeight="1">
      <c r="B99" s="337"/>
      <c r="C99" s="338"/>
      <c r="D99" s="338"/>
      <c r="E99" s="338"/>
      <c r="F99" s="338"/>
      <c r="G99" s="338"/>
      <c r="H99" s="338"/>
      <c r="I99" s="338"/>
      <c r="J99" s="338"/>
      <c r="K99" s="337"/>
    </row>
    <row r="100" s="1" customFormat="1" ht="18.75" customHeight="1">
      <c r="B100" s="316"/>
      <c r="C100" s="316"/>
      <c r="D100" s="316"/>
      <c r="E100" s="316"/>
      <c r="F100" s="316"/>
      <c r="G100" s="316"/>
      <c r="H100" s="316"/>
      <c r="I100" s="316"/>
      <c r="J100" s="316"/>
      <c r="K100" s="316"/>
    </row>
    <row r="101" s="1" customFormat="1" ht="7.5" customHeight="1">
      <c r="B101" s="317"/>
      <c r="C101" s="318"/>
      <c r="D101" s="318"/>
      <c r="E101" s="318"/>
      <c r="F101" s="318"/>
      <c r="G101" s="318"/>
      <c r="H101" s="318"/>
      <c r="I101" s="318"/>
      <c r="J101" s="318"/>
      <c r="K101" s="319"/>
    </row>
    <row r="102" s="1" customFormat="1" ht="45" customHeight="1">
      <c r="B102" s="320"/>
      <c r="C102" s="321" t="s">
        <v>644</v>
      </c>
      <c r="D102" s="321"/>
      <c r="E102" s="321"/>
      <c r="F102" s="321"/>
      <c r="G102" s="321"/>
      <c r="H102" s="321"/>
      <c r="I102" s="321"/>
      <c r="J102" s="321"/>
      <c r="K102" s="322"/>
    </row>
    <row r="103" s="1" customFormat="1" ht="17.25" customHeight="1">
      <c r="B103" s="320"/>
      <c r="C103" s="323" t="s">
        <v>599</v>
      </c>
      <c r="D103" s="323"/>
      <c r="E103" s="323"/>
      <c r="F103" s="323" t="s">
        <v>600</v>
      </c>
      <c r="G103" s="324"/>
      <c r="H103" s="323" t="s">
        <v>51</v>
      </c>
      <c r="I103" s="323" t="s">
        <v>54</v>
      </c>
      <c r="J103" s="323" t="s">
        <v>601</v>
      </c>
      <c r="K103" s="322"/>
    </row>
    <row r="104" s="1" customFormat="1" ht="17.25" customHeight="1">
      <c r="B104" s="320"/>
      <c r="C104" s="325" t="s">
        <v>602</v>
      </c>
      <c r="D104" s="325"/>
      <c r="E104" s="325"/>
      <c r="F104" s="326" t="s">
        <v>603</v>
      </c>
      <c r="G104" s="327"/>
      <c r="H104" s="325"/>
      <c r="I104" s="325"/>
      <c r="J104" s="325" t="s">
        <v>604</v>
      </c>
      <c r="K104" s="322"/>
    </row>
    <row r="105" s="1" customFormat="1" ht="5.25" customHeight="1">
      <c r="B105" s="320"/>
      <c r="C105" s="323"/>
      <c r="D105" s="323"/>
      <c r="E105" s="323"/>
      <c r="F105" s="323"/>
      <c r="G105" s="339"/>
      <c r="H105" s="323"/>
      <c r="I105" s="323"/>
      <c r="J105" s="323"/>
      <c r="K105" s="322"/>
    </row>
    <row r="106" s="1" customFormat="1" ht="15" customHeight="1">
      <c r="B106" s="320"/>
      <c r="C106" s="308" t="s">
        <v>50</v>
      </c>
      <c r="D106" s="328"/>
      <c r="E106" s="328"/>
      <c r="F106" s="330" t="s">
        <v>605</v>
      </c>
      <c r="G106" s="339"/>
      <c r="H106" s="308" t="s">
        <v>645</v>
      </c>
      <c r="I106" s="308" t="s">
        <v>607</v>
      </c>
      <c r="J106" s="308">
        <v>20</v>
      </c>
      <c r="K106" s="322"/>
    </row>
    <row r="107" s="1" customFormat="1" ht="15" customHeight="1">
      <c r="B107" s="320"/>
      <c r="C107" s="308" t="s">
        <v>608</v>
      </c>
      <c r="D107" s="308"/>
      <c r="E107" s="308"/>
      <c r="F107" s="330" t="s">
        <v>605</v>
      </c>
      <c r="G107" s="308"/>
      <c r="H107" s="308" t="s">
        <v>645</v>
      </c>
      <c r="I107" s="308" t="s">
        <v>607</v>
      </c>
      <c r="J107" s="308">
        <v>120</v>
      </c>
      <c r="K107" s="322"/>
    </row>
    <row r="108" s="1" customFormat="1" ht="15" customHeight="1">
      <c r="B108" s="331"/>
      <c r="C108" s="308" t="s">
        <v>610</v>
      </c>
      <c r="D108" s="308"/>
      <c r="E108" s="308"/>
      <c r="F108" s="330" t="s">
        <v>611</v>
      </c>
      <c r="G108" s="308"/>
      <c r="H108" s="308" t="s">
        <v>645</v>
      </c>
      <c r="I108" s="308" t="s">
        <v>607</v>
      </c>
      <c r="J108" s="308">
        <v>50</v>
      </c>
      <c r="K108" s="322"/>
    </row>
    <row r="109" s="1" customFormat="1" ht="15" customHeight="1">
      <c r="B109" s="331"/>
      <c r="C109" s="308" t="s">
        <v>613</v>
      </c>
      <c r="D109" s="308"/>
      <c r="E109" s="308"/>
      <c r="F109" s="330" t="s">
        <v>605</v>
      </c>
      <c r="G109" s="308"/>
      <c r="H109" s="308" t="s">
        <v>645</v>
      </c>
      <c r="I109" s="308" t="s">
        <v>615</v>
      </c>
      <c r="J109" s="308"/>
      <c r="K109" s="322"/>
    </row>
    <row r="110" s="1" customFormat="1" ht="15" customHeight="1">
      <c r="B110" s="331"/>
      <c r="C110" s="308" t="s">
        <v>624</v>
      </c>
      <c r="D110" s="308"/>
      <c r="E110" s="308"/>
      <c r="F110" s="330" t="s">
        <v>611</v>
      </c>
      <c r="G110" s="308"/>
      <c r="H110" s="308" t="s">
        <v>645</v>
      </c>
      <c r="I110" s="308" t="s">
        <v>607</v>
      </c>
      <c r="J110" s="308">
        <v>50</v>
      </c>
      <c r="K110" s="322"/>
    </row>
    <row r="111" s="1" customFormat="1" ht="15" customHeight="1">
      <c r="B111" s="331"/>
      <c r="C111" s="308" t="s">
        <v>632</v>
      </c>
      <c r="D111" s="308"/>
      <c r="E111" s="308"/>
      <c r="F111" s="330" t="s">
        <v>611</v>
      </c>
      <c r="G111" s="308"/>
      <c r="H111" s="308" t="s">
        <v>645</v>
      </c>
      <c r="I111" s="308" t="s">
        <v>607</v>
      </c>
      <c r="J111" s="308">
        <v>50</v>
      </c>
      <c r="K111" s="322"/>
    </row>
    <row r="112" s="1" customFormat="1" ht="15" customHeight="1">
      <c r="B112" s="331"/>
      <c r="C112" s="308" t="s">
        <v>630</v>
      </c>
      <c r="D112" s="308"/>
      <c r="E112" s="308"/>
      <c r="F112" s="330" t="s">
        <v>611</v>
      </c>
      <c r="G112" s="308"/>
      <c r="H112" s="308" t="s">
        <v>645</v>
      </c>
      <c r="I112" s="308" t="s">
        <v>607</v>
      </c>
      <c r="J112" s="308">
        <v>50</v>
      </c>
      <c r="K112" s="322"/>
    </row>
    <row r="113" s="1" customFormat="1" ht="15" customHeight="1">
      <c r="B113" s="331"/>
      <c r="C113" s="308" t="s">
        <v>50</v>
      </c>
      <c r="D113" s="308"/>
      <c r="E113" s="308"/>
      <c r="F113" s="330" t="s">
        <v>605</v>
      </c>
      <c r="G113" s="308"/>
      <c r="H113" s="308" t="s">
        <v>646</v>
      </c>
      <c r="I113" s="308" t="s">
        <v>607</v>
      </c>
      <c r="J113" s="308">
        <v>20</v>
      </c>
      <c r="K113" s="322"/>
    </row>
    <row r="114" s="1" customFormat="1" ht="15" customHeight="1">
      <c r="B114" s="331"/>
      <c r="C114" s="308" t="s">
        <v>647</v>
      </c>
      <c r="D114" s="308"/>
      <c r="E114" s="308"/>
      <c r="F114" s="330" t="s">
        <v>605</v>
      </c>
      <c r="G114" s="308"/>
      <c r="H114" s="308" t="s">
        <v>648</v>
      </c>
      <c r="I114" s="308" t="s">
        <v>607</v>
      </c>
      <c r="J114" s="308">
        <v>120</v>
      </c>
      <c r="K114" s="322"/>
    </row>
    <row r="115" s="1" customFormat="1" ht="15" customHeight="1">
      <c r="B115" s="331"/>
      <c r="C115" s="308" t="s">
        <v>35</v>
      </c>
      <c r="D115" s="308"/>
      <c r="E115" s="308"/>
      <c r="F115" s="330" t="s">
        <v>605</v>
      </c>
      <c r="G115" s="308"/>
      <c r="H115" s="308" t="s">
        <v>649</v>
      </c>
      <c r="I115" s="308" t="s">
        <v>640</v>
      </c>
      <c r="J115" s="308"/>
      <c r="K115" s="322"/>
    </row>
    <row r="116" s="1" customFormat="1" ht="15" customHeight="1">
      <c r="B116" s="331"/>
      <c r="C116" s="308" t="s">
        <v>45</v>
      </c>
      <c r="D116" s="308"/>
      <c r="E116" s="308"/>
      <c r="F116" s="330" t="s">
        <v>605</v>
      </c>
      <c r="G116" s="308"/>
      <c r="H116" s="308" t="s">
        <v>650</v>
      </c>
      <c r="I116" s="308" t="s">
        <v>640</v>
      </c>
      <c r="J116" s="308"/>
      <c r="K116" s="322"/>
    </row>
    <row r="117" s="1" customFormat="1" ht="15" customHeight="1">
      <c r="B117" s="331"/>
      <c r="C117" s="308" t="s">
        <v>54</v>
      </c>
      <c r="D117" s="308"/>
      <c r="E117" s="308"/>
      <c r="F117" s="330" t="s">
        <v>605</v>
      </c>
      <c r="G117" s="308"/>
      <c r="H117" s="308" t="s">
        <v>651</v>
      </c>
      <c r="I117" s="308" t="s">
        <v>652</v>
      </c>
      <c r="J117" s="308"/>
      <c r="K117" s="322"/>
    </row>
    <row r="118" s="1" customFormat="1" ht="15" customHeight="1">
      <c r="B118" s="334"/>
      <c r="C118" s="340"/>
      <c r="D118" s="340"/>
      <c r="E118" s="340"/>
      <c r="F118" s="340"/>
      <c r="G118" s="340"/>
      <c r="H118" s="340"/>
      <c r="I118" s="340"/>
      <c r="J118" s="340"/>
      <c r="K118" s="336"/>
    </row>
    <row r="119" s="1" customFormat="1" ht="18.75" customHeight="1">
      <c r="B119" s="341"/>
      <c r="C119" s="305"/>
      <c r="D119" s="305"/>
      <c r="E119" s="305"/>
      <c r="F119" s="342"/>
      <c r="G119" s="305"/>
      <c r="H119" s="305"/>
      <c r="I119" s="305"/>
      <c r="J119" s="305"/>
      <c r="K119" s="341"/>
    </row>
    <row r="120" s="1" customFormat="1" ht="18.75" customHeight="1">
      <c r="B120" s="316"/>
      <c r="C120" s="316"/>
      <c r="D120" s="316"/>
      <c r="E120" s="316"/>
      <c r="F120" s="316"/>
      <c r="G120" s="316"/>
      <c r="H120" s="316"/>
      <c r="I120" s="316"/>
      <c r="J120" s="316"/>
      <c r="K120" s="316"/>
    </row>
    <row r="121" s="1" customFormat="1" ht="7.5" customHeight="1">
      <c r="B121" s="343"/>
      <c r="C121" s="344"/>
      <c r="D121" s="344"/>
      <c r="E121" s="344"/>
      <c r="F121" s="344"/>
      <c r="G121" s="344"/>
      <c r="H121" s="344"/>
      <c r="I121" s="344"/>
      <c r="J121" s="344"/>
      <c r="K121" s="345"/>
    </row>
    <row r="122" s="1" customFormat="1" ht="45" customHeight="1">
      <c r="B122" s="346"/>
      <c r="C122" s="299" t="s">
        <v>653</v>
      </c>
      <c r="D122" s="299"/>
      <c r="E122" s="299"/>
      <c r="F122" s="299"/>
      <c r="G122" s="299"/>
      <c r="H122" s="299"/>
      <c r="I122" s="299"/>
      <c r="J122" s="299"/>
      <c r="K122" s="347"/>
    </row>
    <row r="123" s="1" customFormat="1" ht="17.25" customHeight="1">
      <c r="B123" s="348"/>
      <c r="C123" s="323" t="s">
        <v>599</v>
      </c>
      <c r="D123" s="323"/>
      <c r="E123" s="323"/>
      <c r="F123" s="323" t="s">
        <v>600</v>
      </c>
      <c r="G123" s="324"/>
      <c r="H123" s="323" t="s">
        <v>51</v>
      </c>
      <c r="I123" s="323" t="s">
        <v>54</v>
      </c>
      <c r="J123" s="323" t="s">
        <v>601</v>
      </c>
      <c r="K123" s="349"/>
    </row>
    <row r="124" s="1" customFormat="1" ht="17.25" customHeight="1">
      <c r="B124" s="348"/>
      <c r="C124" s="325" t="s">
        <v>602</v>
      </c>
      <c r="D124" s="325"/>
      <c r="E124" s="325"/>
      <c r="F124" s="326" t="s">
        <v>603</v>
      </c>
      <c r="G124" s="327"/>
      <c r="H124" s="325"/>
      <c r="I124" s="325"/>
      <c r="J124" s="325" t="s">
        <v>604</v>
      </c>
      <c r="K124" s="349"/>
    </row>
    <row r="125" s="1" customFormat="1" ht="5.25" customHeight="1">
      <c r="B125" s="350"/>
      <c r="C125" s="328"/>
      <c r="D125" s="328"/>
      <c r="E125" s="328"/>
      <c r="F125" s="328"/>
      <c r="G125" s="308"/>
      <c r="H125" s="328"/>
      <c r="I125" s="328"/>
      <c r="J125" s="328"/>
      <c r="K125" s="351"/>
    </row>
    <row r="126" s="1" customFormat="1" ht="15" customHeight="1">
      <c r="B126" s="350"/>
      <c r="C126" s="308" t="s">
        <v>608</v>
      </c>
      <c r="D126" s="328"/>
      <c r="E126" s="328"/>
      <c r="F126" s="330" t="s">
        <v>605</v>
      </c>
      <c r="G126" s="308"/>
      <c r="H126" s="308" t="s">
        <v>645</v>
      </c>
      <c r="I126" s="308" t="s">
        <v>607</v>
      </c>
      <c r="J126" s="308">
        <v>120</v>
      </c>
      <c r="K126" s="352"/>
    </row>
    <row r="127" s="1" customFormat="1" ht="15" customHeight="1">
      <c r="B127" s="350"/>
      <c r="C127" s="308" t="s">
        <v>654</v>
      </c>
      <c r="D127" s="308"/>
      <c r="E127" s="308"/>
      <c r="F127" s="330" t="s">
        <v>605</v>
      </c>
      <c r="G127" s="308"/>
      <c r="H127" s="308" t="s">
        <v>655</v>
      </c>
      <c r="I127" s="308" t="s">
        <v>607</v>
      </c>
      <c r="J127" s="308" t="s">
        <v>656</v>
      </c>
      <c r="K127" s="352"/>
    </row>
    <row r="128" s="1" customFormat="1" ht="15" customHeight="1">
      <c r="B128" s="350"/>
      <c r="C128" s="308" t="s">
        <v>553</v>
      </c>
      <c r="D128" s="308"/>
      <c r="E128" s="308"/>
      <c r="F128" s="330" t="s">
        <v>605</v>
      </c>
      <c r="G128" s="308"/>
      <c r="H128" s="308" t="s">
        <v>657</v>
      </c>
      <c r="I128" s="308" t="s">
        <v>607</v>
      </c>
      <c r="J128" s="308" t="s">
        <v>656</v>
      </c>
      <c r="K128" s="352"/>
    </row>
    <row r="129" s="1" customFormat="1" ht="15" customHeight="1">
      <c r="B129" s="350"/>
      <c r="C129" s="308" t="s">
        <v>616</v>
      </c>
      <c r="D129" s="308"/>
      <c r="E129" s="308"/>
      <c r="F129" s="330" t="s">
        <v>611</v>
      </c>
      <c r="G129" s="308"/>
      <c r="H129" s="308" t="s">
        <v>617</v>
      </c>
      <c r="I129" s="308" t="s">
        <v>607</v>
      </c>
      <c r="J129" s="308">
        <v>15</v>
      </c>
      <c r="K129" s="352"/>
    </row>
    <row r="130" s="1" customFormat="1" ht="15" customHeight="1">
      <c r="B130" s="350"/>
      <c r="C130" s="332" t="s">
        <v>618</v>
      </c>
      <c r="D130" s="332"/>
      <c r="E130" s="332"/>
      <c r="F130" s="333" t="s">
        <v>611</v>
      </c>
      <c r="G130" s="332"/>
      <c r="H130" s="332" t="s">
        <v>619</v>
      </c>
      <c r="I130" s="332" t="s">
        <v>607</v>
      </c>
      <c r="J130" s="332">
        <v>15</v>
      </c>
      <c r="K130" s="352"/>
    </row>
    <row r="131" s="1" customFormat="1" ht="15" customHeight="1">
      <c r="B131" s="350"/>
      <c r="C131" s="332" t="s">
        <v>620</v>
      </c>
      <c r="D131" s="332"/>
      <c r="E131" s="332"/>
      <c r="F131" s="333" t="s">
        <v>611</v>
      </c>
      <c r="G131" s="332"/>
      <c r="H131" s="332" t="s">
        <v>621</v>
      </c>
      <c r="I131" s="332" t="s">
        <v>607</v>
      </c>
      <c r="J131" s="332">
        <v>20</v>
      </c>
      <c r="K131" s="352"/>
    </row>
    <row r="132" s="1" customFormat="1" ht="15" customHeight="1">
      <c r="B132" s="350"/>
      <c r="C132" s="332" t="s">
        <v>622</v>
      </c>
      <c r="D132" s="332"/>
      <c r="E132" s="332"/>
      <c r="F132" s="333" t="s">
        <v>611</v>
      </c>
      <c r="G132" s="332"/>
      <c r="H132" s="332" t="s">
        <v>623</v>
      </c>
      <c r="I132" s="332" t="s">
        <v>607</v>
      </c>
      <c r="J132" s="332">
        <v>20</v>
      </c>
      <c r="K132" s="352"/>
    </row>
    <row r="133" s="1" customFormat="1" ht="15" customHeight="1">
      <c r="B133" s="350"/>
      <c r="C133" s="308" t="s">
        <v>610</v>
      </c>
      <c r="D133" s="308"/>
      <c r="E133" s="308"/>
      <c r="F133" s="330" t="s">
        <v>611</v>
      </c>
      <c r="G133" s="308"/>
      <c r="H133" s="308" t="s">
        <v>645</v>
      </c>
      <c r="I133" s="308" t="s">
        <v>607</v>
      </c>
      <c r="J133" s="308">
        <v>50</v>
      </c>
      <c r="K133" s="352"/>
    </row>
    <row r="134" s="1" customFormat="1" ht="15" customHeight="1">
      <c r="B134" s="350"/>
      <c r="C134" s="308" t="s">
        <v>624</v>
      </c>
      <c r="D134" s="308"/>
      <c r="E134" s="308"/>
      <c r="F134" s="330" t="s">
        <v>611</v>
      </c>
      <c r="G134" s="308"/>
      <c r="H134" s="308" t="s">
        <v>645</v>
      </c>
      <c r="I134" s="308" t="s">
        <v>607</v>
      </c>
      <c r="J134" s="308">
        <v>50</v>
      </c>
      <c r="K134" s="352"/>
    </row>
    <row r="135" s="1" customFormat="1" ht="15" customHeight="1">
      <c r="B135" s="350"/>
      <c r="C135" s="308" t="s">
        <v>630</v>
      </c>
      <c r="D135" s="308"/>
      <c r="E135" s="308"/>
      <c r="F135" s="330" t="s">
        <v>611</v>
      </c>
      <c r="G135" s="308"/>
      <c r="H135" s="308" t="s">
        <v>645</v>
      </c>
      <c r="I135" s="308" t="s">
        <v>607</v>
      </c>
      <c r="J135" s="308">
        <v>50</v>
      </c>
      <c r="K135" s="352"/>
    </row>
    <row r="136" s="1" customFormat="1" ht="15" customHeight="1">
      <c r="B136" s="350"/>
      <c r="C136" s="308" t="s">
        <v>632</v>
      </c>
      <c r="D136" s="308"/>
      <c r="E136" s="308"/>
      <c r="F136" s="330" t="s">
        <v>611</v>
      </c>
      <c r="G136" s="308"/>
      <c r="H136" s="308" t="s">
        <v>645</v>
      </c>
      <c r="I136" s="308" t="s">
        <v>607</v>
      </c>
      <c r="J136" s="308">
        <v>50</v>
      </c>
      <c r="K136" s="352"/>
    </row>
    <row r="137" s="1" customFormat="1" ht="15" customHeight="1">
      <c r="B137" s="350"/>
      <c r="C137" s="308" t="s">
        <v>633</v>
      </c>
      <c r="D137" s="308"/>
      <c r="E137" s="308"/>
      <c r="F137" s="330" t="s">
        <v>611</v>
      </c>
      <c r="G137" s="308"/>
      <c r="H137" s="308" t="s">
        <v>658</v>
      </c>
      <c r="I137" s="308" t="s">
        <v>607</v>
      </c>
      <c r="J137" s="308">
        <v>255</v>
      </c>
      <c r="K137" s="352"/>
    </row>
    <row r="138" s="1" customFormat="1" ht="15" customHeight="1">
      <c r="B138" s="350"/>
      <c r="C138" s="308" t="s">
        <v>635</v>
      </c>
      <c r="D138" s="308"/>
      <c r="E138" s="308"/>
      <c r="F138" s="330" t="s">
        <v>605</v>
      </c>
      <c r="G138" s="308"/>
      <c r="H138" s="308" t="s">
        <v>659</v>
      </c>
      <c r="I138" s="308" t="s">
        <v>637</v>
      </c>
      <c r="J138" s="308"/>
      <c r="K138" s="352"/>
    </row>
    <row r="139" s="1" customFormat="1" ht="15" customHeight="1">
      <c r="B139" s="350"/>
      <c r="C139" s="308" t="s">
        <v>638</v>
      </c>
      <c r="D139" s="308"/>
      <c r="E139" s="308"/>
      <c r="F139" s="330" t="s">
        <v>605</v>
      </c>
      <c r="G139" s="308"/>
      <c r="H139" s="308" t="s">
        <v>660</v>
      </c>
      <c r="I139" s="308" t="s">
        <v>640</v>
      </c>
      <c r="J139" s="308"/>
      <c r="K139" s="352"/>
    </row>
    <row r="140" s="1" customFormat="1" ht="15" customHeight="1">
      <c r="B140" s="350"/>
      <c r="C140" s="308" t="s">
        <v>641</v>
      </c>
      <c r="D140" s="308"/>
      <c r="E140" s="308"/>
      <c r="F140" s="330" t="s">
        <v>605</v>
      </c>
      <c r="G140" s="308"/>
      <c r="H140" s="308" t="s">
        <v>641</v>
      </c>
      <c r="I140" s="308" t="s">
        <v>640</v>
      </c>
      <c r="J140" s="308"/>
      <c r="K140" s="352"/>
    </row>
    <row r="141" s="1" customFormat="1" ht="15" customHeight="1">
      <c r="B141" s="350"/>
      <c r="C141" s="308" t="s">
        <v>35</v>
      </c>
      <c r="D141" s="308"/>
      <c r="E141" s="308"/>
      <c r="F141" s="330" t="s">
        <v>605</v>
      </c>
      <c r="G141" s="308"/>
      <c r="H141" s="308" t="s">
        <v>661</v>
      </c>
      <c r="I141" s="308" t="s">
        <v>640</v>
      </c>
      <c r="J141" s="308"/>
      <c r="K141" s="352"/>
    </row>
    <row r="142" s="1" customFormat="1" ht="15" customHeight="1">
      <c r="B142" s="350"/>
      <c r="C142" s="308" t="s">
        <v>662</v>
      </c>
      <c r="D142" s="308"/>
      <c r="E142" s="308"/>
      <c r="F142" s="330" t="s">
        <v>605</v>
      </c>
      <c r="G142" s="308"/>
      <c r="H142" s="308" t="s">
        <v>663</v>
      </c>
      <c r="I142" s="308" t="s">
        <v>640</v>
      </c>
      <c r="J142" s="308"/>
      <c r="K142" s="352"/>
    </row>
    <row r="143" s="1" customFormat="1" ht="15" customHeight="1">
      <c r="B143" s="353"/>
      <c r="C143" s="354"/>
      <c r="D143" s="354"/>
      <c r="E143" s="354"/>
      <c r="F143" s="354"/>
      <c r="G143" s="354"/>
      <c r="H143" s="354"/>
      <c r="I143" s="354"/>
      <c r="J143" s="354"/>
      <c r="K143" s="355"/>
    </row>
    <row r="144" s="1" customFormat="1" ht="18.75" customHeight="1">
      <c r="B144" s="305"/>
      <c r="C144" s="305"/>
      <c r="D144" s="305"/>
      <c r="E144" s="305"/>
      <c r="F144" s="342"/>
      <c r="G144" s="305"/>
      <c r="H144" s="305"/>
      <c r="I144" s="305"/>
      <c r="J144" s="305"/>
      <c r="K144" s="305"/>
    </row>
    <row r="145" s="1" customFormat="1" ht="18.75" customHeight="1">
      <c r="B145" s="316"/>
      <c r="C145" s="316"/>
      <c r="D145" s="316"/>
      <c r="E145" s="316"/>
      <c r="F145" s="316"/>
      <c r="G145" s="316"/>
      <c r="H145" s="316"/>
      <c r="I145" s="316"/>
      <c r="J145" s="316"/>
      <c r="K145" s="316"/>
    </row>
    <row r="146" s="1" customFormat="1" ht="7.5" customHeight="1">
      <c r="B146" s="317"/>
      <c r="C146" s="318"/>
      <c r="D146" s="318"/>
      <c r="E146" s="318"/>
      <c r="F146" s="318"/>
      <c r="G146" s="318"/>
      <c r="H146" s="318"/>
      <c r="I146" s="318"/>
      <c r="J146" s="318"/>
      <c r="K146" s="319"/>
    </row>
    <row r="147" s="1" customFormat="1" ht="45" customHeight="1">
      <c r="B147" s="320"/>
      <c r="C147" s="321" t="s">
        <v>664</v>
      </c>
      <c r="D147" s="321"/>
      <c r="E147" s="321"/>
      <c r="F147" s="321"/>
      <c r="G147" s="321"/>
      <c r="H147" s="321"/>
      <c r="I147" s="321"/>
      <c r="J147" s="321"/>
      <c r="K147" s="322"/>
    </row>
    <row r="148" s="1" customFormat="1" ht="17.25" customHeight="1">
      <c r="B148" s="320"/>
      <c r="C148" s="323" t="s">
        <v>599</v>
      </c>
      <c r="D148" s="323"/>
      <c r="E148" s="323"/>
      <c r="F148" s="323" t="s">
        <v>600</v>
      </c>
      <c r="G148" s="324"/>
      <c r="H148" s="323" t="s">
        <v>51</v>
      </c>
      <c r="I148" s="323" t="s">
        <v>54</v>
      </c>
      <c r="J148" s="323" t="s">
        <v>601</v>
      </c>
      <c r="K148" s="322"/>
    </row>
    <row r="149" s="1" customFormat="1" ht="17.25" customHeight="1">
      <c r="B149" s="320"/>
      <c r="C149" s="325" t="s">
        <v>602</v>
      </c>
      <c r="D149" s="325"/>
      <c r="E149" s="325"/>
      <c r="F149" s="326" t="s">
        <v>603</v>
      </c>
      <c r="G149" s="327"/>
      <c r="H149" s="325"/>
      <c r="I149" s="325"/>
      <c r="J149" s="325" t="s">
        <v>604</v>
      </c>
      <c r="K149" s="322"/>
    </row>
    <row r="150" s="1" customFormat="1" ht="5.25" customHeight="1">
      <c r="B150" s="331"/>
      <c r="C150" s="328"/>
      <c r="D150" s="328"/>
      <c r="E150" s="328"/>
      <c r="F150" s="328"/>
      <c r="G150" s="329"/>
      <c r="H150" s="328"/>
      <c r="I150" s="328"/>
      <c r="J150" s="328"/>
      <c r="K150" s="352"/>
    </row>
    <row r="151" s="1" customFormat="1" ht="15" customHeight="1">
      <c r="B151" s="331"/>
      <c r="C151" s="356" t="s">
        <v>608</v>
      </c>
      <c r="D151" s="308"/>
      <c r="E151" s="308"/>
      <c r="F151" s="357" t="s">
        <v>605</v>
      </c>
      <c r="G151" s="308"/>
      <c r="H151" s="356" t="s">
        <v>645</v>
      </c>
      <c r="I151" s="356" t="s">
        <v>607</v>
      </c>
      <c r="J151" s="356">
        <v>120</v>
      </c>
      <c r="K151" s="352"/>
    </row>
    <row r="152" s="1" customFormat="1" ht="15" customHeight="1">
      <c r="B152" s="331"/>
      <c r="C152" s="356" t="s">
        <v>654</v>
      </c>
      <c r="D152" s="308"/>
      <c r="E152" s="308"/>
      <c r="F152" s="357" t="s">
        <v>605</v>
      </c>
      <c r="G152" s="308"/>
      <c r="H152" s="356" t="s">
        <v>665</v>
      </c>
      <c r="I152" s="356" t="s">
        <v>607</v>
      </c>
      <c r="J152" s="356" t="s">
        <v>656</v>
      </c>
      <c r="K152" s="352"/>
    </row>
    <row r="153" s="1" customFormat="1" ht="15" customHeight="1">
      <c r="B153" s="331"/>
      <c r="C153" s="356" t="s">
        <v>553</v>
      </c>
      <c r="D153" s="308"/>
      <c r="E153" s="308"/>
      <c r="F153" s="357" t="s">
        <v>605</v>
      </c>
      <c r="G153" s="308"/>
      <c r="H153" s="356" t="s">
        <v>666</v>
      </c>
      <c r="I153" s="356" t="s">
        <v>607</v>
      </c>
      <c r="J153" s="356" t="s">
        <v>656</v>
      </c>
      <c r="K153" s="352"/>
    </row>
    <row r="154" s="1" customFormat="1" ht="15" customHeight="1">
      <c r="B154" s="331"/>
      <c r="C154" s="356" t="s">
        <v>610</v>
      </c>
      <c r="D154" s="308"/>
      <c r="E154" s="308"/>
      <c r="F154" s="357" t="s">
        <v>611</v>
      </c>
      <c r="G154" s="308"/>
      <c r="H154" s="356" t="s">
        <v>645</v>
      </c>
      <c r="I154" s="356" t="s">
        <v>607</v>
      </c>
      <c r="J154" s="356">
        <v>50</v>
      </c>
      <c r="K154" s="352"/>
    </row>
    <row r="155" s="1" customFormat="1" ht="15" customHeight="1">
      <c r="B155" s="331"/>
      <c r="C155" s="356" t="s">
        <v>613</v>
      </c>
      <c r="D155" s="308"/>
      <c r="E155" s="308"/>
      <c r="F155" s="357" t="s">
        <v>605</v>
      </c>
      <c r="G155" s="308"/>
      <c r="H155" s="356" t="s">
        <v>645</v>
      </c>
      <c r="I155" s="356" t="s">
        <v>615</v>
      </c>
      <c r="J155" s="356"/>
      <c r="K155" s="352"/>
    </row>
    <row r="156" s="1" customFormat="1" ht="15" customHeight="1">
      <c r="B156" s="331"/>
      <c r="C156" s="356" t="s">
        <v>624</v>
      </c>
      <c r="D156" s="308"/>
      <c r="E156" s="308"/>
      <c r="F156" s="357" t="s">
        <v>611</v>
      </c>
      <c r="G156" s="308"/>
      <c r="H156" s="356" t="s">
        <v>645</v>
      </c>
      <c r="I156" s="356" t="s">
        <v>607</v>
      </c>
      <c r="J156" s="356">
        <v>50</v>
      </c>
      <c r="K156" s="352"/>
    </row>
    <row r="157" s="1" customFormat="1" ht="15" customHeight="1">
      <c r="B157" s="331"/>
      <c r="C157" s="356" t="s">
        <v>632</v>
      </c>
      <c r="D157" s="308"/>
      <c r="E157" s="308"/>
      <c r="F157" s="357" t="s">
        <v>611</v>
      </c>
      <c r="G157" s="308"/>
      <c r="H157" s="356" t="s">
        <v>645</v>
      </c>
      <c r="I157" s="356" t="s">
        <v>607</v>
      </c>
      <c r="J157" s="356">
        <v>50</v>
      </c>
      <c r="K157" s="352"/>
    </row>
    <row r="158" s="1" customFormat="1" ht="15" customHeight="1">
      <c r="B158" s="331"/>
      <c r="C158" s="356" t="s">
        <v>630</v>
      </c>
      <c r="D158" s="308"/>
      <c r="E158" s="308"/>
      <c r="F158" s="357" t="s">
        <v>611</v>
      </c>
      <c r="G158" s="308"/>
      <c r="H158" s="356" t="s">
        <v>645</v>
      </c>
      <c r="I158" s="356" t="s">
        <v>607</v>
      </c>
      <c r="J158" s="356">
        <v>50</v>
      </c>
      <c r="K158" s="352"/>
    </row>
    <row r="159" s="1" customFormat="1" ht="15" customHeight="1">
      <c r="B159" s="331"/>
      <c r="C159" s="356" t="s">
        <v>94</v>
      </c>
      <c r="D159" s="308"/>
      <c r="E159" s="308"/>
      <c r="F159" s="357" t="s">
        <v>605</v>
      </c>
      <c r="G159" s="308"/>
      <c r="H159" s="356" t="s">
        <v>667</v>
      </c>
      <c r="I159" s="356" t="s">
        <v>607</v>
      </c>
      <c r="J159" s="356" t="s">
        <v>668</v>
      </c>
      <c r="K159" s="352"/>
    </row>
    <row r="160" s="1" customFormat="1" ht="15" customHeight="1">
      <c r="B160" s="331"/>
      <c r="C160" s="356" t="s">
        <v>669</v>
      </c>
      <c r="D160" s="308"/>
      <c r="E160" s="308"/>
      <c r="F160" s="357" t="s">
        <v>605</v>
      </c>
      <c r="G160" s="308"/>
      <c r="H160" s="356" t="s">
        <v>670</v>
      </c>
      <c r="I160" s="356" t="s">
        <v>640</v>
      </c>
      <c r="J160" s="356"/>
      <c r="K160" s="352"/>
    </row>
    <row r="161" s="1" customFormat="1" ht="15" customHeight="1">
      <c r="B161" s="358"/>
      <c r="C161" s="340"/>
      <c r="D161" s="340"/>
      <c r="E161" s="340"/>
      <c r="F161" s="340"/>
      <c r="G161" s="340"/>
      <c r="H161" s="340"/>
      <c r="I161" s="340"/>
      <c r="J161" s="340"/>
      <c r="K161" s="359"/>
    </row>
    <row r="162" s="1" customFormat="1" ht="18.75" customHeight="1">
      <c r="B162" s="305"/>
      <c r="C162" s="308"/>
      <c r="D162" s="308"/>
      <c r="E162" s="308"/>
      <c r="F162" s="330"/>
      <c r="G162" s="308"/>
      <c r="H162" s="308"/>
      <c r="I162" s="308"/>
      <c r="J162" s="308"/>
      <c r="K162" s="305"/>
    </row>
    <row r="163" s="1" customFormat="1" ht="18.75" customHeight="1">
      <c r="B163" s="316"/>
      <c r="C163" s="316"/>
      <c r="D163" s="316"/>
      <c r="E163" s="316"/>
      <c r="F163" s="316"/>
      <c r="G163" s="316"/>
      <c r="H163" s="316"/>
      <c r="I163" s="316"/>
      <c r="J163" s="316"/>
      <c r="K163" s="316"/>
    </row>
    <row r="164" s="1" customFormat="1" ht="7.5" customHeight="1">
      <c r="B164" s="295"/>
      <c r="C164" s="296"/>
      <c r="D164" s="296"/>
      <c r="E164" s="296"/>
      <c r="F164" s="296"/>
      <c r="G164" s="296"/>
      <c r="H164" s="296"/>
      <c r="I164" s="296"/>
      <c r="J164" s="296"/>
      <c r="K164" s="297"/>
    </row>
    <row r="165" s="1" customFormat="1" ht="45" customHeight="1">
      <c r="B165" s="298"/>
      <c r="C165" s="299" t="s">
        <v>671</v>
      </c>
      <c r="D165" s="299"/>
      <c r="E165" s="299"/>
      <c r="F165" s="299"/>
      <c r="G165" s="299"/>
      <c r="H165" s="299"/>
      <c r="I165" s="299"/>
      <c r="J165" s="299"/>
      <c r="K165" s="300"/>
    </row>
    <row r="166" s="1" customFormat="1" ht="17.25" customHeight="1">
      <c r="B166" s="298"/>
      <c r="C166" s="323" t="s">
        <v>599</v>
      </c>
      <c r="D166" s="323"/>
      <c r="E166" s="323"/>
      <c r="F166" s="323" t="s">
        <v>600</v>
      </c>
      <c r="G166" s="360"/>
      <c r="H166" s="361" t="s">
        <v>51</v>
      </c>
      <c r="I166" s="361" t="s">
        <v>54</v>
      </c>
      <c r="J166" s="323" t="s">
        <v>601</v>
      </c>
      <c r="K166" s="300"/>
    </row>
    <row r="167" s="1" customFormat="1" ht="17.25" customHeight="1">
      <c r="B167" s="301"/>
      <c r="C167" s="325" t="s">
        <v>602</v>
      </c>
      <c r="D167" s="325"/>
      <c r="E167" s="325"/>
      <c r="F167" s="326" t="s">
        <v>603</v>
      </c>
      <c r="G167" s="362"/>
      <c r="H167" s="363"/>
      <c r="I167" s="363"/>
      <c r="J167" s="325" t="s">
        <v>604</v>
      </c>
      <c r="K167" s="303"/>
    </row>
    <row r="168" s="1" customFormat="1" ht="5.25" customHeight="1">
      <c r="B168" s="331"/>
      <c r="C168" s="328"/>
      <c r="D168" s="328"/>
      <c r="E168" s="328"/>
      <c r="F168" s="328"/>
      <c r="G168" s="329"/>
      <c r="H168" s="328"/>
      <c r="I168" s="328"/>
      <c r="J168" s="328"/>
      <c r="K168" s="352"/>
    </row>
    <row r="169" s="1" customFormat="1" ht="15" customHeight="1">
      <c r="B169" s="331"/>
      <c r="C169" s="308" t="s">
        <v>608</v>
      </c>
      <c r="D169" s="308"/>
      <c r="E169" s="308"/>
      <c r="F169" s="330" t="s">
        <v>605</v>
      </c>
      <c r="G169" s="308"/>
      <c r="H169" s="308" t="s">
        <v>645</v>
      </c>
      <c r="I169" s="308" t="s">
        <v>607</v>
      </c>
      <c r="J169" s="308">
        <v>120</v>
      </c>
      <c r="K169" s="352"/>
    </row>
    <row r="170" s="1" customFormat="1" ht="15" customHeight="1">
      <c r="B170" s="331"/>
      <c r="C170" s="308" t="s">
        <v>654</v>
      </c>
      <c r="D170" s="308"/>
      <c r="E170" s="308"/>
      <c r="F170" s="330" t="s">
        <v>605</v>
      </c>
      <c r="G170" s="308"/>
      <c r="H170" s="308" t="s">
        <v>655</v>
      </c>
      <c r="I170" s="308" t="s">
        <v>607</v>
      </c>
      <c r="J170" s="308" t="s">
        <v>656</v>
      </c>
      <c r="K170" s="352"/>
    </row>
    <row r="171" s="1" customFormat="1" ht="15" customHeight="1">
      <c r="B171" s="331"/>
      <c r="C171" s="308" t="s">
        <v>553</v>
      </c>
      <c r="D171" s="308"/>
      <c r="E171" s="308"/>
      <c r="F171" s="330" t="s">
        <v>605</v>
      </c>
      <c r="G171" s="308"/>
      <c r="H171" s="308" t="s">
        <v>672</v>
      </c>
      <c r="I171" s="308" t="s">
        <v>607</v>
      </c>
      <c r="J171" s="308" t="s">
        <v>656</v>
      </c>
      <c r="K171" s="352"/>
    </row>
    <row r="172" s="1" customFormat="1" ht="15" customHeight="1">
      <c r="B172" s="331"/>
      <c r="C172" s="308" t="s">
        <v>610</v>
      </c>
      <c r="D172" s="308"/>
      <c r="E172" s="308"/>
      <c r="F172" s="330" t="s">
        <v>611</v>
      </c>
      <c r="G172" s="308"/>
      <c r="H172" s="308" t="s">
        <v>672</v>
      </c>
      <c r="I172" s="308" t="s">
        <v>607</v>
      </c>
      <c r="J172" s="308">
        <v>50</v>
      </c>
      <c r="K172" s="352"/>
    </row>
    <row r="173" s="1" customFormat="1" ht="15" customHeight="1">
      <c r="B173" s="331"/>
      <c r="C173" s="308" t="s">
        <v>613</v>
      </c>
      <c r="D173" s="308"/>
      <c r="E173" s="308"/>
      <c r="F173" s="330" t="s">
        <v>605</v>
      </c>
      <c r="G173" s="308"/>
      <c r="H173" s="308" t="s">
        <v>672</v>
      </c>
      <c r="I173" s="308" t="s">
        <v>615</v>
      </c>
      <c r="J173" s="308"/>
      <c r="K173" s="352"/>
    </row>
    <row r="174" s="1" customFormat="1" ht="15" customHeight="1">
      <c r="B174" s="331"/>
      <c r="C174" s="308" t="s">
        <v>624</v>
      </c>
      <c r="D174" s="308"/>
      <c r="E174" s="308"/>
      <c r="F174" s="330" t="s">
        <v>611</v>
      </c>
      <c r="G174" s="308"/>
      <c r="H174" s="308" t="s">
        <v>672</v>
      </c>
      <c r="I174" s="308" t="s">
        <v>607</v>
      </c>
      <c r="J174" s="308">
        <v>50</v>
      </c>
      <c r="K174" s="352"/>
    </row>
    <row r="175" s="1" customFormat="1" ht="15" customHeight="1">
      <c r="B175" s="331"/>
      <c r="C175" s="308" t="s">
        <v>632</v>
      </c>
      <c r="D175" s="308"/>
      <c r="E175" s="308"/>
      <c r="F175" s="330" t="s">
        <v>611</v>
      </c>
      <c r="G175" s="308"/>
      <c r="H175" s="308" t="s">
        <v>672</v>
      </c>
      <c r="I175" s="308" t="s">
        <v>607</v>
      </c>
      <c r="J175" s="308">
        <v>50</v>
      </c>
      <c r="K175" s="352"/>
    </row>
    <row r="176" s="1" customFormat="1" ht="15" customHeight="1">
      <c r="B176" s="331"/>
      <c r="C176" s="308" t="s">
        <v>630</v>
      </c>
      <c r="D176" s="308"/>
      <c r="E176" s="308"/>
      <c r="F176" s="330" t="s">
        <v>611</v>
      </c>
      <c r="G176" s="308"/>
      <c r="H176" s="308" t="s">
        <v>672</v>
      </c>
      <c r="I176" s="308" t="s">
        <v>607</v>
      </c>
      <c r="J176" s="308">
        <v>50</v>
      </c>
      <c r="K176" s="352"/>
    </row>
    <row r="177" s="1" customFormat="1" ht="15" customHeight="1">
      <c r="B177" s="331"/>
      <c r="C177" s="308" t="s">
        <v>106</v>
      </c>
      <c r="D177" s="308"/>
      <c r="E177" s="308"/>
      <c r="F177" s="330" t="s">
        <v>605</v>
      </c>
      <c r="G177" s="308"/>
      <c r="H177" s="308" t="s">
        <v>673</v>
      </c>
      <c r="I177" s="308" t="s">
        <v>674</v>
      </c>
      <c r="J177" s="308"/>
      <c r="K177" s="352"/>
    </row>
    <row r="178" s="1" customFormat="1" ht="15" customHeight="1">
      <c r="B178" s="331"/>
      <c r="C178" s="308" t="s">
        <v>54</v>
      </c>
      <c r="D178" s="308"/>
      <c r="E178" s="308"/>
      <c r="F178" s="330" t="s">
        <v>605</v>
      </c>
      <c r="G178" s="308"/>
      <c r="H178" s="308" t="s">
        <v>675</v>
      </c>
      <c r="I178" s="308" t="s">
        <v>676</v>
      </c>
      <c r="J178" s="308">
        <v>1</v>
      </c>
      <c r="K178" s="352"/>
    </row>
    <row r="179" s="1" customFormat="1" ht="15" customHeight="1">
      <c r="B179" s="331"/>
      <c r="C179" s="308" t="s">
        <v>50</v>
      </c>
      <c r="D179" s="308"/>
      <c r="E179" s="308"/>
      <c r="F179" s="330" t="s">
        <v>605</v>
      </c>
      <c r="G179" s="308"/>
      <c r="H179" s="308" t="s">
        <v>677</v>
      </c>
      <c r="I179" s="308" t="s">
        <v>607</v>
      </c>
      <c r="J179" s="308">
        <v>20</v>
      </c>
      <c r="K179" s="352"/>
    </row>
    <row r="180" s="1" customFormat="1" ht="15" customHeight="1">
      <c r="B180" s="331"/>
      <c r="C180" s="308" t="s">
        <v>51</v>
      </c>
      <c r="D180" s="308"/>
      <c r="E180" s="308"/>
      <c r="F180" s="330" t="s">
        <v>605</v>
      </c>
      <c r="G180" s="308"/>
      <c r="H180" s="308" t="s">
        <v>678</v>
      </c>
      <c r="I180" s="308" t="s">
        <v>607</v>
      </c>
      <c r="J180" s="308">
        <v>255</v>
      </c>
      <c r="K180" s="352"/>
    </row>
    <row r="181" s="1" customFormat="1" ht="15" customHeight="1">
      <c r="B181" s="331"/>
      <c r="C181" s="308" t="s">
        <v>107</v>
      </c>
      <c r="D181" s="308"/>
      <c r="E181" s="308"/>
      <c r="F181" s="330" t="s">
        <v>605</v>
      </c>
      <c r="G181" s="308"/>
      <c r="H181" s="308" t="s">
        <v>569</v>
      </c>
      <c r="I181" s="308" t="s">
        <v>607</v>
      </c>
      <c r="J181" s="308">
        <v>10</v>
      </c>
      <c r="K181" s="352"/>
    </row>
    <row r="182" s="1" customFormat="1" ht="15" customHeight="1">
      <c r="B182" s="331"/>
      <c r="C182" s="308" t="s">
        <v>108</v>
      </c>
      <c r="D182" s="308"/>
      <c r="E182" s="308"/>
      <c r="F182" s="330" t="s">
        <v>605</v>
      </c>
      <c r="G182" s="308"/>
      <c r="H182" s="308" t="s">
        <v>679</v>
      </c>
      <c r="I182" s="308" t="s">
        <v>640</v>
      </c>
      <c r="J182" s="308"/>
      <c r="K182" s="352"/>
    </row>
    <row r="183" s="1" customFormat="1" ht="15" customHeight="1">
      <c r="B183" s="331"/>
      <c r="C183" s="308" t="s">
        <v>680</v>
      </c>
      <c r="D183" s="308"/>
      <c r="E183" s="308"/>
      <c r="F183" s="330" t="s">
        <v>605</v>
      </c>
      <c r="G183" s="308"/>
      <c r="H183" s="308" t="s">
        <v>681</v>
      </c>
      <c r="I183" s="308" t="s">
        <v>640</v>
      </c>
      <c r="J183" s="308"/>
      <c r="K183" s="352"/>
    </row>
    <row r="184" s="1" customFormat="1" ht="15" customHeight="1">
      <c r="B184" s="331"/>
      <c r="C184" s="308" t="s">
        <v>669</v>
      </c>
      <c r="D184" s="308"/>
      <c r="E184" s="308"/>
      <c r="F184" s="330" t="s">
        <v>605</v>
      </c>
      <c r="G184" s="308"/>
      <c r="H184" s="308" t="s">
        <v>682</v>
      </c>
      <c r="I184" s="308" t="s">
        <v>640</v>
      </c>
      <c r="J184" s="308"/>
      <c r="K184" s="352"/>
    </row>
    <row r="185" s="1" customFormat="1" ht="15" customHeight="1">
      <c r="B185" s="331"/>
      <c r="C185" s="308" t="s">
        <v>110</v>
      </c>
      <c r="D185" s="308"/>
      <c r="E185" s="308"/>
      <c r="F185" s="330" t="s">
        <v>611</v>
      </c>
      <c r="G185" s="308"/>
      <c r="H185" s="308" t="s">
        <v>683</v>
      </c>
      <c r="I185" s="308" t="s">
        <v>607</v>
      </c>
      <c r="J185" s="308">
        <v>50</v>
      </c>
      <c r="K185" s="352"/>
    </row>
    <row r="186" s="1" customFormat="1" ht="15" customHeight="1">
      <c r="B186" s="331"/>
      <c r="C186" s="308" t="s">
        <v>684</v>
      </c>
      <c r="D186" s="308"/>
      <c r="E186" s="308"/>
      <c r="F186" s="330" t="s">
        <v>611</v>
      </c>
      <c r="G186" s="308"/>
      <c r="H186" s="308" t="s">
        <v>685</v>
      </c>
      <c r="I186" s="308" t="s">
        <v>686</v>
      </c>
      <c r="J186" s="308"/>
      <c r="K186" s="352"/>
    </row>
    <row r="187" s="1" customFormat="1" ht="15" customHeight="1">
      <c r="B187" s="331"/>
      <c r="C187" s="308" t="s">
        <v>687</v>
      </c>
      <c r="D187" s="308"/>
      <c r="E187" s="308"/>
      <c r="F187" s="330" t="s">
        <v>611</v>
      </c>
      <c r="G187" s="308"/>
      <c r="H187" s="308" t="s">
        <v>688</v>
      </c>
      <c r="I187" s="308" t="s">
        <v>686</v>
      </c>
      <c r="J187" s="308"/>
      <c r="K187" s="352"/>
    </row>
    <row r="188" s="1" customFormat="1" ht="15" customHeight="1">
      <c r="B188" s="331"/>
      <c r="C188" s="308" t="s">
        <v>689</v>
      </c>
      <c r="D188" s="308"/>
      <c r="E188" s="308"/>
      <c r="F188" s="330" t="s">
        <v>611</v>
      </c>
      <c r="G188" s="308"/>
      <c r="H188" s="308" t="s">
        <v>690</v>
      </c>
      <c r="I188" s="308" t="s">
        <v>686</v>
      </c>
      <c r="J188" s="308"/>
      <c r="K188" s="352"/>
    </row>
    <row r="189" s="1" customFormat="1" ht="15" customHeight="1">
      <c r="B189" s="331"/>
      <c r="C189" s="364" t="s">
        <v>691</v>
      </c>
      <c r="D189" s="308"/>
      <c r="E189" s="308"/>
      <c r="F189" s="330" t="s">
        <v>611</v>
      </c>
      <c r="G189" s="308"/>
      <c r="H189" s="308" t="s">
        <v>692</v>
      </c>
      <c r="I189" s="308" t="s">
        <v>693</v>
      </c>
      <c r="J189" s="365" t="s">
        <v>694</v>
      </c>
      <c r="K189" s="352"/>
    </row>
    <row r="190" s="1" customFormat="1" ht="15" customHeight="1">
      <c r="B190" s="331"/>
      <c r="C190" s="315" t="s">
        <v>39</v>
      </c>
      <c r="D190" s="308"/>
      <c r="E190" s="308"/>
      <c r="F190" s="330" t="s">
        <v>605</v>
      </c>
      <c r="G190" s="308"/>
      <c r="H190" s="305" t="s">
        <v>695</v>
      </c>
      <c r="I190" s="308" t="s">
        <v>696</v>
      </c>
      <c r="J190" s="308"/>
      <c r="K190" s="352"/>
    </row>
    <row r="191" s="1" customFormat="1" ht="15" customHeight="1">
      <c r="B191" s="331"/>
      <c r="C191" s="315" t="s">
        <v>697</v>
      </c>
      <c r="D191" s="308"/>
      <c r="E191" s="308"/>
      <c r="F191" s="330" t="s">
        <v>605</v>
      </c>
      <c r="G191" s="308"/>
      <c r="H191" s="308" t="s">
        <v>698</v>
      </c>
      <c r="I191" s="308" t="s">
        <v>640</v>
      </c>
      <c r="J191" s="308"/>
      <c r="K191" s="352"/>
    </row>
    <row r="192" s="1" customFormat="1" ht="15" customHeight="1">
      <c r="B192" s="331"/>
      <c r="C192" s="315" t="s">
        <v>699</v>
      </c>
      <c r="D192" s="308"/>
      <c r="E192" s="308"/>
      <c r="F192" s="330" t="s">
        <v>605</v>
      </c>
      <c r="G192" s="308"/>
      <c r="H192" s="308" t="s">
        <v>700</v>
      </c>
      <c r="I192" s="308" t="s">
        <v>640</v>
      </c>
      <c r="J192" s="308"/>
      <c r="K192" s="352"/>
    </row>
    <row r="193" s="1" customFormat="1" ht="15" customHeight="1">
      <c r="B193" s="331"/>
      <c r="C193" s="315" t="s">
        <v>701</v>
      </c>
      <c r="D193" s="308"/>
      <c r="E193" s="308"/>
      <c r="F193" s="330" t="s">
        <v>611</v>
      </c>
      <c r="G193" s="308"/>
      <c r="H193" s="308" t="s">
        <v>702</v>
      </c>
      <c r="I193" s="308" t="s">
        <v>640</v>
      </c>
      <c r="J193" s="308"/>
      <c r="K193" s="352"/>
    </row>
    <row r="194" s="1" customFormat="1" ht="15" customHeight="1">
      <c r="B194" s="358"/>
      <c r="C194" s="366"/>
      <c r="D194" s="340"/>
      <c r="E194" s="340"/>
      <c r="F194" s="340"/>
      <c r="G194" s="340"/>
      <c r="H194" s="340"/>
      <c r="I194" s="340"/>
      <c r="J194" s="340"/>
      <c r="K194" s="359"/>
    </row>
    <row r="195" s="1" customFormat="1" ht="18.75" customHeight="1">
      <c r="B195" s="305"/>
      <c r="C195" s="308"/>
      <c r="D195" s="308"/>
      <c r="E195" s="308"/>
      <c r="F195" s="330"/>
      <c r="G195" s="308"/>
      <c r="H195" s="308"/>
      <c r="I195" s="308"/>
      <c r="J195" s="308"/>
      <c r="K195" s="305"/>
    </row>
    <row r="196" s="1" customFormat="1" ht="18.75" customHeight="1">
      <c r="B196" s="305"/>
      <c r="C196" s="308"/>
      <c r="D196" s="308"/>
      <c r="E196" s="308"/>
      <c r="F196" s="330"/>
      <c r="G196" s="308"/>
      <c r="H196" s="308"/>
      <c r="I196" s="308"/>
      <c r="J196" s="308"/>
      <c r="K196" s="305"/>
    </row>
    <row r="197" s="1" customFormat="1" ht="18.75" customHeight="1">
      <c r="B197" s="316"/>
      <c r="C197" s="316"/>
      <c r="D197" s="316"/>
      <c r="E197" s="316"/>
      <c r="F197" s="316"/>
      <c r="G197" s="316"/>
      <c r="H197" s="316"/>
      <c r="I197" s="316"/>
      <c r="J197" s="316"/>
      <c r="K197" s="316"/>
    </row>
    <row r="198" s="1" customFormat="1" ht="13.5">
      <c r="B198" s="295"/>
      <c r="C198" s="296"/>
      <c r="D198" s="296"/>
      <c r="E198" s="296"/>
      <c r="F198" s="296"/>
      <c r="G198" s="296"/>
      <c r="H198" s="296"/>
      <c r="I198" s="296"/>
      <c r="J198" s="296"/>
      <c r="K198" s="297"/>
    </row>
    <row r="199" s="1" customFormat="1" ht="21">
      <c r="B199" s="298"/>
      <c r="C199" s="299" t="s">
        <v>703</v>
      </c>
      <c r="D199" s="299"/>
      <c r="E199" s="299"/>
      <c r="F199" s="299"/>
      <c r="G199" s="299"/>
      <c r="H199" s="299"/>
      <c r="I199" s="299"/>
      <c r="J199" s="299"/>
      <c r="K199" s="300"/>
    </row>
    <row r="200" s="1" customFormat="1" ht="25.5" customHeight="1">
      <c r="B200" s="298"/>
      <c r="C200" s="367" t="s">
        <v>704</v>
      </c>
      <c r="D200" s="367"/>
      <c r="E200" s="367"/>
      <c r="F200" s="367" t="s">
        <v>705</v>
      </c>
      <c r="G200" s="368"/>
      <c r="H200" s="367" t="s">
        <v>706</v>
      </c>
      <c r="I200" s="367"/>
      <c r="J200" s="367"/>
      <c r="K200" s="300"/>
    </row>
    <row r="201" s="1" customFormat="1" ht="5.25" customHeight="1">
      <c r="B201" s="331"/>
      <c r="C201" s="328"/>
      <c r="D201" s="328"/>
      <c r="E201" s="328"/>
      <c r="F201" s="328"/>
      <c r="G201" s="308"/>
      <c r="H201" s="328"/>
      <c r="I201" s="328"/>
      <c r="J201" s="328"/>
      <c r="K201" s="352"/>
    </row>
    <row r="202" s="1" customFormat="1" ht="15" customHeight="1">
      <c r="B202" s="331"/>
      <c r="C202" s="308" t="s">
        <v>696</v>
      </c>
      <c r="D202" s="308"/>
      <c r="E202" s="308"/>
      <c r="F202" s="330" t="s">
        <v>40</v>
      </c>
      <c r="G202" s="308"/>
      <c r="H202" s="308" t="s">
        <v>707</v>
      </c>
      <c r="I202" s="308"/>
      <c r="J202" s="308"/>
      <c r="K202" s="352"/>
    </row>
    <row r="203" s="1" customFormat="1" ht="15" customHeight="1">
      <c r="B203" s="331"/>
      <c r="C203" s="337"/>
      <c r="D203" s="308"/>
      <c r="E203" s="308"/>
      <c r="F203" s="330" t="s">
        <v>41</v>
      </c>
      <c r="G203" s="308"/>
      <c r="H203" s="308" t="s">
        <v>708</v>
      </c>
      <c r="I203" s="308"/>
      <c r="J203" s="308"/>
      <c r="K203" s="352"/>
    </row>
    <row r="204" s="1" customFormat="1" ht="15" customHeight="1">
      <c r="B204" s="331"/>
      <c r="C204" s="337"/>
      <c r="D204" s="308"/>
      <c r="E204" s="308"/>
      <c r="F204" s="330" t="s">
        <v>44</v>
      </c>
      <c r="G204" s="308"/>
      <c r="H204" s="308" t="s">
        <v>709</v>
      </c>
      <c r="I204" s="308"/>
      <c r="J204" s="308"/>
      <c r="K204" s="352"/>
    </row>
    <row r="205" s="1" customFormat="1" ht="15" customHeight="1">
      <c r="B205" s="331"/>
      <c r="C205" s="308"/>
      <c r="D205" s="308"/>
      <c r="E205" s="308"/>
      <c r="F205" s="330" t="s">
        <v>42</v>
      </c>
      <c r="G205" s="308"/>
      <c r="H205" s="308" t="s">
        <v>710</v>
      </c>
      <c r="I205" s="308"/>
      <c r="J205" s="308"/>
      <c r="K205" s="352"/>
    </row>
    <row r="206" s="1" customFormat="1" ht="15" customHeight="1">
      <c r="B206" s="331"/>
      <c r="C206" s="308"/>
      <c r="D206" s="308"/>
      <c r="E206" s="308"/>
      <c r="F206" s="330" t="s">
        <v>43</v>
      </c>
      <c r="G206" s="308"/>
      <c r="H206" s="308" t="s">
        <v>711</v>
      </c>
      <c r="I206" s="308"/>
      <c r="J206" s="308"/>
      <c r="K206" s="352"/>
    </row>
    <row r="207" s="1" customFormat="1" ht="15" customHeight="1">
      <c r="B207" s="331"/>
      <c r="C207" s="308"/>
      <c r="D207" s="308"/>
      <c r="E207" s="308"/>
      <c r="F207" s="330"/>
      <c r="G207" s="308"/>
      <c r="H207" s="308"/>
      <c r="I207" s="308"/>
      <c r="J207" s="308"/>
      <c r="K207" s="352"/>
    </row>
    <row r="208" s="1" customFormat="1" ht="15" customHeight="1">
      <c r="B208" s="331"/>
      <c r="C208" s="308" t="s">
        <v>652</v>
      </c>
      <c r="D208" s="308"/>
      <c r="E208" s="308"/>
      <c r="F208" s="330" t="s">
        <v>75</v>
      </c>
      <c r="G208" s="308"/>
      <c r="H208" s="308" t="s">
        <v>712</v>
      </c>
      <c r="I208" s="308"/>
      <c r="J208" s="308"/>
      <c r="K208" s="352"/>
    </row>
    <row r="209" s="1" customFormat="1" ht="15" customHeight="1">
      <c r="B209" s="331"/>
      <c r="C209" s="337"/>
      <c r="D209" s="308"/>
      <c r="E209" s="308"/>
      <c r="F209" s="330" t="s">
        <v>547</v>
      </c>
      <c r="G209" s="308"/>
      <c r="H209" s="308" t="s">
        <v>548</v>
      </c>
      <c r="I209" s="308"/>
      <c r="J209" s="308"/>
      <c r="K209" s="352"/>
    </row>
    <row r="210" s="1" customFormat="1" ht="15" customHeight="1">
      <c r="B210" s="331"/>
      <c r="C210" s="308"/>
      <c r="D210" s="308"/>
      <c r="E210" s="308"/>
      <c r="F210" s="330" t="s">
        <v>545</v>
      </c>
      <c r="G210" s="308"/>
      <c r="H210" s="308" t="s">
        <v>713</v>
      </c>
      <c r="I210" s="308"/>
      <c r="J210" s="308"/>
      <c r="K210" s="352"/>
    </row>
    <row r="211" s="1" customFormat="1" ht="15" customHeight="1">
      <c r="B211" s="369"/>
      <c r="C211" s="337"/>
      <c r="D211" s="337"/>
      <c r="E211" s="337"/>
      <c r="F211" s="330" t="s">
        <v>549</v>
      </c>
      <c r="G211" s="315"/>
      <c r="H211" s="356" t="s">
        <v>550</v>
      </c>
      <c r="I211" s="356"/>
      <c r="J211" s="356"/>
      <c r="K211" s="370"/>
    </row>
    <row r="212" s="1" customFormat="1" ht="15" customHeight="1">
      <c r="B212" s="369"/>
      <c r="C212" s="337"/>
      <c r="D212" s="337"/>
      <c r="E212" s="337"/>
      <c r="F212" s="330" t="s">
        <v>551</v>
      </c>
      <c r="G212" s="315"/>
      <c r="H212" s="356" t="s">
        <v>83</v>
      </c>
      <c r="I212" s="356"/>
      <c r="J212" s="356"/>
      <c r="K212" s="370"/>
    </row>
    <row r="213" s="1" customFormat="1" ht="15" customHeight="1">
      <c r="B213" s="369"/>
      <c r="C213" s="337"/>
      <c r="D213" s="337"/>
      <c r="E213" s="337"/>
      <c r="F213" s="371"/>
      <c r="G213" s="315"/>
      <c r="H213" s="372"/>
      <c r="I213" s="372"/>
      <c r="J213" s="372"/>
      <c r="K213" s="370"/>
    </row>
    <row r="214" s="1" customFormat="1" ht="15" customHeight="1">
      <c r="B214" s="369"/>
      <c r="C214" s="308" t="s">
        <v>676</v>
      </c>
      <c r="D214" s="337"/>
      <c r="E214" s="337"/>
      <c r="F214" s="330">
        <v>1</v>
      </c>
      <c r="G214" s="315"/>
      <c r="H214" s="356" t="s">
        <v>714</v>
      </c>
      <c r="I214" s="356"/>
      <c r="J214" s="356"/>
      <c r="K214" s="370"/>
    </row>
    <row r="215" s="1" customFormat="1" ht="15" customHeight="1">
      <c r="B215" s="369"/>
      <c r="C215" s="337"/>
      <c r="D215" s="337"/>
      <c r="E215" s="337"/>
      <c r="F215" s="330">
        <v>2</v>
      </c>
      <c r="G215" s="315"/>
      <c r="H215" s="356" t="s">
        <v>715</v>
      </c>
      <c r="I215" s="356"/>
      <c r="J215" s="356"/>
      <c r="K215" s="370"/>
    </row>
    <row r="216" s="1" customFormat="1" ht="15" customHeight="1">
      <c r="B216" s="369"/>
      <c r="C216" s="337"/>
      <c r="D216" s="337"/>
      <c r="E216" s="337"/>
      <c r="F216" s="330">
        <v>3</v>
      </c>
      <c r="G216" s="315"/>
      <c r="H216" s="356" t="s">
        <v>716</v>
      </c>
      <c r="I216" s="356"/>
      <c r="J216" s="356"/>
      <c r="K216" s="370"/>
    </row>
    <row r="217" s="1" customFormat="1" ht="15" customHeight="1">
      <c r="B217" s="369"/>
      <c r="C217" s="337"/>
      <c r="D217" s="337"/>
      <c r="E217" s="337"/>
      <c r="F217" s="330">
        <v>4</v>
      </c>
      <c r="G217" s="315"/>
      <c r="H217" s="356" t="s">
        <v>717</v>
      </c>
      <c r="I217" s="356"/>
      <c r="J217" s="356"/>
      <c r="K217" s="370"/>
    </row>
    <row r="218" s="1" customFormat="1" ht="12.75" customHeight="1">
      <c r="B218" s="373"/>
      <c r="C218" s="374"/>
      <c r="D218" s="374"/>
      <c r="E218" s="374"/>
      <c r="F218" s="374"/>
      <c r="G218" s="374"/>
      <c r="H218" s="374"/>
      <c r="I218" s="374"/>
      <c r="J218" s="374"/>
      <c r="K218" s="375"/>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Kadlecová Hana Ing.</dc:creator>
  <cp:lastModifiedBy>Kadlecová Hana Ing.</cp:lastModifiedBy>
  <dcterms:created xsi:type="dcterms:W3CDTF">2020-04-27T05:27:38Z</dcterms:created>
  <dcterms:modified xsi:type="dcterms:W3CDTF">2020-04-27T05:27:45Z</dcterms:modified>
</cp:coreProperties>
</file>